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filterPrivacy="1" showInkAnnotation="0" updateLinks="never" codeName="ThisWorkbook"/>
  <xr:revisionPtr revIDLastSave="6" documentId="8_{0FC40194-F75D-42A2-8C8D-CFDDAA3B600B}" xr6:coauthVersionLast="47" xr6:coauthVersionMax="47" xr10:uidLastSave="{55B3517C-8E42-4E37-A450-1E303F796B1F}"/>
  <bookViews>
    <workbookView xWindow="28680" yWindow="-120" windowWidth="29040" windowHeight="15840" firstSheet="4" activeTab="12" xr2:uid="{00000000-000D-0000-FFFF-FFFF00000000}"/>
  </bookViews>
  <sheets>
    <sheet name="CoverSheet" sheetId="34" r:id="rId1"/>
    <sheet name="Table of Contents" sheetId="2" r:id="rId2"/>
    <sheet name="Description" sheetId="3" r:id="rId3"/>
    <sheet name="Inputs" sheetId="24" r:id="rId4"/>
    <sheet name="EDB data" sheetId="25" r:id="rId5"/>
    <sheet name="TIMING" sheetId="26" r:id="rId6"/>
    <sheet name="RAB" sheetId="27" r:id="rId7"/>
    <sheet name="TAX" sheetId="28" r:id="rId8"/>
    <sheet name="BBAR" sheetId="29" r:id="rId9"/>
    <sheet name="MAR" sheetId="23" r:id="rId10"/>
    <sheet name="IRR" sheetId="18" r:id="rId11"/>
    <sheet name="Equity raising cost" sheetId="36" r:id="rId12"/>
    <sheet name="Outputs" sheetId="30" r:id="rId13"/>
    <sheet name="Chartbook outputs" sheetId="32" r:id="rId14"/>
  </sheets>
  <externalReferences>
    <externalReference r:id="rId15"/>
    <externalReference r:id="rId16"/>
    <externalReference r:id="rId17"/>
    <externalReference r:id="rId18"/>
  </externalReferences>
  <definedNames>
    <definedName name="EDB_Name">'EDB data'!$C$4</definedName>
    <definedName name="Indiv_Data">Inputs!$B$1:$R$57</definedName>
    <definedName name="_xlnm.Print_Area" localSheetId="8">BBAR!$A$1:$K$58</definedName>
    <definedName name="_xlnm.Print_Area" localSheetId="13">'Chartbook outputs'!$A$1:$J$60</definedName>
    <definedName name="_xlnm.Print_Area" localSheetId="0">CoverSheet!$A$1:$D$18</definedName>
    <definedName name="_xlnm.Print_Area" localSheetId="2">Description!$A$1:$G$20</definedName>
    <definedName name="_xlnm.Print_Area" localSheetId="4">'EDB data'!$A$1:$I$88</definedName>
    <definedName name="_xlnm.Print_Area" localSheetId="11">'Equity raising cost'!$A$1:$L$90</definedName>
    <definedName name="_xlnm.Print_Area" localSheetId="3">Inputs!$A$1:$S$78</definedName>
    <definedName name="_xlnm.Print_Area" localSheetId="10">IRR!$A$1:$T$58</definedName>
    <definedName name="_xlnm.Print_Area" localSheetId="9">MAR!$A$1:$I$52</definedName>
    <definedName name="_xlnm.Print_Area" localSheetId="12">Outputs!$A$1:$U$88</definedName>
    <definedName name="_xlnm.Print_Area" localSheetId="6">RAB!$A$1:$K$95</definedName>
    <definedName name="_xlnm.Print_Area" localSheetId="1">'Table of Contents'!$A$1:$D$37</definedName>
    <definedName name="_xlnm.Print_Area" localSheetId="7">TAX!$A$1:$K$101</definedName>
    <definedName name="_xlnm.Print_Area" localSheetId="5">TIMING!$A$1:$P$43</definedName>
    <definedName name="rEDBNames">Inputs!$B$20:$R$20</definedName>
    <definedName name="WACC">'EDB data'!$B$9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5" i="30" l="1"/>
  <c r="B11" i="25" l="1"/>
  <c r="C9" i="36" s="1"/>
  <c r="J1" i="36"/>
  <c r="C6" i="32" l="1"/>
  <c r="R57" i="24" l="1"/>
  <c r="Q57" i="24"/>
  <c r="P57" i="24"/>
  <c r="O57" i="24"/>
  <c r="N57" i="24"/>
  <c r="M57" i="24"/>
  <c r="L57" i="24"/>
  <c r="K57" i="24"/>
  <c r="J57" i="24"/>
  <c r="I57" i="24"/>
  <c r="H57" i="24"/>
  <c r="G57" i="24"/>
  <c r="F57" i="24"/>
  <c r="E57" i="24"/>
  <c r="D57" i="24"/>
  <c r="C57" i="24"/>
  <c r="B57" i="24"/>
  <c r="R56" i="24"/>
  <c r="Q56" i="24"/>
  <c r="P56" i="24"/>
  <c r="O56" i="24"/>
  <c r="N56" i="24"/>
  <c r="M56" i="24"/>
  <c r="L56" i="24"/>
  <c r="K56" i="24"/>
  <c r="J56" i="24"/>
  <c r="I56" i="24"/>
  <c r="H56" i="24"/>
  <c r="G56" i="24"/>
  <c r="F56" i="24"/>
  <c r="E56" i="24"/>
  <c r="D56" i="24"/>
  <c r="C56" i="24"/>
  <c r="B56" i="24"/>
  <c r="R55" i="24"/>
  <c r="Q55" i="24"/>
  <c r="P55" i="24"/>
  <c r="O55" i="24"/>
  <c r="N55" i="24"/>
  <c r="M55" i="24"/>
  <c r="L55" i="24"/>
  <c r="K55" i="24"/>
  <c r="J55" i="24"/>
  <c r="I55" i="24"/>
  <c r="H55" i="24"/>
  <c r="G55" i="24"/>
  <c r="F55" i="24"/>
  <c r="E55" i="24"/>
  <c r="D55" i="24"/>
  <c r="C55" i="24"/>
  <c r="B55" i="24"/>
  <c r="R54" i="24"/>
  <c r="Q54" i="24"/>
  <c r="P54" i="24"/>
  <c r="O54" i="24"/>
  <c r="N54" i="24"/>
  <c r="M54" i="24"/>
  <c r="L54" i="24"/>
  <c r="K54" i="24"/>
  <c r="J54" i="24"/>
  <c r="I54" i="24"/>
  <c r="H54" i="24"/>
  <c r="G54" i="24"/>
  <c r="F54" i="24"/>
  <c r="E54" i="24"/>
  <c r="D54" i="24"/>
  <c r="C54" i="24"/>
  <c r="B54" i="24"/>
  <c r="R53" i="24"/>
  <c r="Q53" i="24"/>
  <c r="P53" i="24"/>
  <c r="O53" i="24"/>
  <c r="N53" i="24"/>
  <c r="M53" i="24"/>
  <c r="L53" i="24"/>
  <c r="K53" i="24"/>
  <c r="J53" i="24"/>
  <c r="I53" i="24"/>
  <c r="H53" i="24"/>
  <c r="G53" i="24"/>
  <c r="F53" i="24"/>
  <c r="E53" i="24"/>
  <c r="D53" i="24"/>
  <c r="C53" i="24"/>
  <c r="B53" i="24"/>
  <c r="R52" i="24"/>
  <c r="Q52" i="24"/>
  <c r="P52" i="24"/>
  <c r="O52" i="24"/>
  <c r="N52" i="24"/>
  <c r="M52" i="24"/>
  <c r="L52" i="24"/>
  <c r="K52" i="24"/>
  <c r="J52" i="24"/>
  <c r="I52" i="24"/>
  <c r="H52" i="24"/>
  <c r="G52" i="24"/>
  <c r="F52" i="24"/>
  <c r="E52" i="24"/>
  <c r="D52" i="24"/>
  <c r="C52" i="24"/>
  <c r="B52" i="24"/>
  <c r="R51" i="24"/>
  <c r="Q51" i="24"/>
  <c r="P51" i="24"/>
  <c r="O51" i="24"/>
  <c r="N51" i="24"/>
  <c r="M51" i="24"/>
  <c r="L51" i="24"/>
  <c r="K51" i="24"/>
  <c r="J51" i="24"/>
  <c r="I51" i="24"/>
  <c r="H51" i="24"/>
  <c r="G51" i="24"/>
  <c r="F51" i="24"/>
  <c r="E51" i="24"/>
  <c r="D51" i="24"/>
  <c r="C51" i="24"/>
  <c r="B51" i="24"/>
  <c r="R49" i="24"/>
  <c r="Q49" i="24"/>
  <c r="P49" i="24"/>
  <c r="O49" i="24"/>
  <c r="N49" i="24"/>
  <c r="M49" i="24"/>
  <c r="L49" i="24"/>
  <c r="K49" i="24"/>
  <c r="J49" i="24"/>
  <c r="I49" i="24"/>
  <c r="H49" i="24"/>
  <c r="G49" i="24"/>
  <c r="F49" i="24"/>
  <c r="E49" i="24"/>
  <c r="D49" i="24"/>
  <c r="C49" i="24"/>
  <c r="B49" i="24"/>
  <c r="R48" i="24"/>
  <c r="Q48" i="24"/>
  <c r="P48" i="24"/>
  <c r="O48" i="24"/>
  <c r="N48" i="24"/>
  <c r="M48" i="24"/>
  <c r="L48" i="24"/>
  <c r="K48" i="24"/>
  <c r="J48" i="24"/>
  <c r="I48" i="24"/>
  <c r="H48" i="24"/>
  <c r="G48" i="24"/>
  <c r="F48" i="24"/>
  <c r="E48" i="24"/>
  <c r="D48" i="24"/>
  <c r="C48" i="24"/>
  <c r="B48" i="24"/>
  <c r="R47" i="24"/>
  <c r="Q47" i="24"/>
  <c r="P47" i="24"/>
  <c r="O47" i="24"/>
  <c r="N47" i="24"/>
  <c r="M47" i="24"/>
  <c r="L47" i="24"/>
  <c r="K47" i="24"/>
  <c r="J47" i="24"/>
  <c r="I47" i="24"/>
  <c r="H47" i="24"/>
  <c r="G47" i="24"/>
  <c r="F47" i="24"/>
  <c r="E47" i="24"/>
  <c r="D47" i="24"/>
  <c r="C47" i="24"/>
  <c r="B47" i="24"/>
  <c r="R46" i="24"/>
  <c r="Q46" i="24"/>
  <c r="P46" i="24"/>
  <c r="O46" i="24"/>
  <c r="N46" i="24"/>
  <c r="M46" i="24"/>
  <c r="L46" i="24"/>
  <c r="K46" i="24"/>
  <c r="J46" i="24"/>
  <c r="I46" i="24"/>
  <c r="H46" i="24"/>
  <c r="G46" i="24"/>
  <c r="F46" i="24"/>
  <c r="E46" i="24"/>
  <c r="D46" i="24"/>
  <c r="C46" i="24"/>
  <c r="B46" i="24"/>
  <c r="R45" i="24"/>
  <c r="Q45" i="24"/>
  <c r="P45" i="24"/>
  <c r="O45" i="24"/>
  <c r="N45" i="24"/>
  <c r="M45" i="24"/>
  <c r="L45" i="24"/>
  <c r="K45" i="24"/>
  <c r="J45" i="24"/>
  <c r="I45" i="24"/>
  <c r="H45" i="24"/>
  <c r="G45" i="24"/>
  <c r="F45" i="24"/>
  <c r="E45" i="24"/>
  <c r="D45" i="24"/>
  <c r="C45" i="24"/>
  <c r="B45" i="24"/>
  <c r="R41" i="24"/>
  <c r="Q41" i="24"/>
  <c r="P41" i="24"/>
  <c r="O41" i="24"/>
  <c r="N41" i="24"/>
  <c r="M41" i="24"/>
  <c r="L41" i="24"/>
  <c r="K41" i="24"/>
  <c r="J41" i="24"/>
  <c r="I41" i="24"/>
  <c r="H41" i="24"/>
  <c r="G41" i="24"/>
  <c r="F41" i="24"/>
  <c r="E41" i="24"/>
  <c r="D41" i="24"/>
  <c r="C41" i="24"/>
  <c r="B41" i="24"/>
  <c r="R40" i="24"/>
  <c r="Q40" i="24"/>
  <c r="P40" i="24"/>
  <c r="O40" i="24"/>
  <c r="N40" i="24"/>
  <c r="M40" i="24"/>
  <c r="L40" i="24"/>
  <c r="K40" i="24"/>
  <c r="J40" i="24"/>
  <c r="I40" i="24"/>
  <c r="H40" i="24"/>
  <c r="G40" i="24"/>
  <c r="F40" i="24"/>
  <c r="E40" i="24"/>
  <c r="D40" i="24"/>
  <c r="C40" i="24"/>
  <c r="B40" i="24"/>
  <c r="R39" i="24"/>
  <c r="Q39" i="24"/>
  <c r="P39" i="24"/>
  <c r="O39" i="24"/>
  <c r="N39" i="24"/>
  <c r="M39" i="24"/>
  <c r="L39" i="24"/>
  <c r="K39" i="24"/>
  <c r="J39" i="24"/>
  <c r="I39" i="24"/>
  <c r="H39" i="24"/>
  <c r="G39" i="24"/>
  <c r="F39" i="24"/>
  <c r="E39" i="24"/>
  <c r="D39" i="24"/>
  <c r="C39" i="24"/>
  <c r="B39" i="24"/>
  <c r="R38" i="24"/>
  <c r="Q38" i="24"/>
  <c r="P38" i="24"/>
  <c r="O38" i="24"/>
  <c r="N38" i="24"/>
  <c r="M38" i="24"/>
  <c r="L38" i="24"/>
  <c r="K38" i="24"/>
  <c r="J38" i="24"/>
  <c r="I38" i="24"/>
  <c r="H38" i="24"/>
  <c r="G38" i="24"/>
  <c r="F38" i="24"/>
  <c r="E38" i="24"/>
  <c r="D38" i="24"/>
  <c r="C38" i="24"/>
  <c r="B38" i="24"/>
  <c r="R37" i="24"/>
  <c r="Q37" i="24"/>
  <c r="P37" i="24"/>
  <c r="O37" i="24"/>
  <c r="N37" i="24"/>
  <c r="M37" i="24"/>
  <c r="L37" i="24"/>
  <c r="K37" i="24"/>
  <c r="J37" i="24"/>
  <c r="I37" i="24"/>
  <c r="H37" i="24"/>
  <c r="G37" i="24"/>
  <c r="F37" i="24"/>
  <c r="E37" i="24"/>
  <c r="D37" i="24"/>
  <c r="C37" i="24"/>
  <c r="B37" i="24"/>
  <c r="C6" i="25" l="1"/>
  <c r="A86" i="30" l="1"/>
  <c r="F86" i="30"/>
  <c r="G86" i="30"/>
  <c r="H86" i="30"/>
  <c r="I86" i="30"/>
  <c r="J86" i="30"/>
  <c r="K86" i="30"/>
  <c r="L86" i="30"/>
  <c r="M86" i="30"/>
  <c r="N86" i="30"/>
  <c r="O86" i="30"/>
  <c r="P86" i="30"/>
  <c r="Q86" i="30"/>
  <c r="R86" i="30"/>
  <c r="S86" i="30"/>
  <c r="D86" i="30"/>
  <c r="E86" i="30"/>
  <c r="C86" i="30"/>
  <c r="B82" i="30" l="1"/>
  <c r="A82" i="30"/>
  <c r="C78" i="30" l="1"/>
  <c r="D78" i="30"/>
  <c r="E78" i="30"/>
  <c r="F78" i="30"/>
  <c r="G78" i="30"/>
  <c r="H78" i="30"/>
  <c r="I78" i="30"/>
  <c r="J78" i="30"/>
  <c r="T19" i="30" l="1"/>
  <c r="T20" i="30"/>
  <c r="T21" i="30"/>
  <c r="T22" i="30"/>
  <c r="G52" i="30"/>
  <c r="H52" i="30"/>
  <c r="I52" i="30"/>
  <c r="J52" i="30"/>
  <c r="K52" i="30"/>
  <c r="L52" i="30"/>
  <c r="M52" i="30"/>
  <c r="N52" i="30"/>
  <c r="O52" i="30"/>
  <c r="P52" i="30"/>
  <c r="Q52" i="30"/>
  <c r="R52" i="30"/>
  <c r="S52" i="30"/>
  <c r="M55" i="30" l="1"/>
  <c r="N55" i="30"/>
  <c r="O55" i="30"/>
  <c r="P55" i="30"/>
  <c r="Q55" i="30"/>
  <c r="R55" i="30"/>
  <c r="S55" i="30"/>
  <c r="M56" i="30"/>
  <c r="N56" i="30"/>
  <c r="O56" i="30"/>
  <c r="P56" i="30"/>
  <c r="Q56" i="30"/>
  <c r="R56" i="30"/>
  <c r="S56" i="30"/>
  <c r="M57" i="30"/>
  <c r="N57" i="30"/>
  <c r="O57" i="30"/>
  <c r="P57" i="30"/>
  <c r="Q57" i="30"/>
  <c r="R57" i="30"/>
  <c r="S57" i="30"/>
  <c r="M58" i="30"/>
  <c r="N58" i="30"/>
  <c r="O58" i="30"/>
  <c r="P58" i="30"/>
  <c r="Q58" i="30"/>
  <c r="R58" i="30"/>
  <c r="S58" i="30"/>
  <c r="M59" i="30"/>
  <c r="N59" i="30"/>
  <c r="O59" i="30"/>
  <c r="P59" i="30"/>
  <c r="Q59" i="30"/>
  <c r="R59" i="30"/>
  <c r="S59" i="30"/>
  <c r="M60" i="30"/>
  <c r="N60" i="30"/>
  <c r="O60" i="30"/>
  <c r="P60" i="30"/>
  <c r="Q60" i="30"/>
  <c r="R60" i="30"/>
  <c r="S60" i="30"/>
  <c r="M61" i="30"/>
  <c r="N61" i="30"/>
  <c r="O61" i="30"/>
  <c r="P61" i="30"/>
  <c r="Q61" i="30"/>
  <c r="R61" i="30"/>
  <c r="S61" i="30"/>
  <c r="D55" i="30"/>
  <c r="E55" i="30"/>
  <c r="F55" i="30"/>
  <c r="G55" i="30"/>
  <c r="H55" i="30"/>
  <c r="I55" i="30"/>
  <c r="J55" i="30"/>
  <c r="K55" i="30"/>
  <c r="L55" i="30"/>
  <c r="D56" i="30"/>
  <c r="E56" i="30"/>
  <c r="F56" i="30"/>
  <c r="G56" i="30"/>
  <c r="H56" i="30"/>
  <c r="I56" i="30"/>
  <c r="J56" i="30"/>
  <c r="K56" i="30"/>
  <c r="L56" i="30"/>
  <c r="D57" i="30"/>
  <c r="E57" i="30"/>
  <c r="F57" i="30"/>
  <c r="G57" i="30"/>
  <c r="H57" i="30"/>
  <c r="I57" i="30"/>
  <c r="J57" i="30"/>
  <c r="K57" i="30"/>
  <c r="L57" i="30"/>
  <c r="D58" i="30"/>
  <c r="E58" i="30"/>
  <c r="F58" i="30"/>
  <c r="G58" i="30"/>
  <c r="H58" i="30"/>
  <c r="I58" i="30"/>
  <c r="J58" i="30"/>
  <c r="K58" i="30"/>
  <c r="L58" i="30"/>
  <c r="D59" i="30"/>
  <c r="E59" i="30"/>
  <c r="F59" i="30"/>
  <c r="G59" i="30"/>
  <c r="H59" i="30"/>
  <c r="I59" i="30"/>
  <c r="J59" i="30"/>
  <c r="K59" i="30"/>
  <c r="L59" i="30"/>
  <c r="D60" i="30"/>
  <c r="E60" i="30"/>
  <c r="F60" i="30"/>
  <c r="G60" i="30"/>
  <c r="H60" i="30"/>
  <c r="I60" i="30"/>
  <c r="J60" i="30"/>
  <c r="K60" i="30"/>
  <c r="L60" i="30"/>
  <c r="D61" i="30"/>
  <c r="E61" i="30"/>
  <c r="F61" i="30"/>
  <c r="G61" i="30"/>
  <c r="H61" i="30"/>
  <c r="I61" i="30"/>
  <c r="J61" i="30"/>
  <c r="K61" i="30"/>
  <c r="L61" i="30"/>
  <c r="C56" i="30"/>
  <c r="C57" i="30"/>
  <c r="C58" i="30"/>
  <c r="C59" i="30"/>
  <c r="C60" i="30"/>
  <c r="C61" i="30"/>
  <c r="C55" i="30"/>
  <c r="D54" i="30"/>
  <c r="E54" i="30"/>
  <c r="F54" i="30"/>
  <c r="G54" i="30"/>
  <c r="H54" i="30"/>
  <c r="I54" i="30"/>
  <c r="J54" i="30"/>
  <c r="K54" i="30"/>
  <c r="L54" i="30"/>
  <c r="M54" i="30"/>
  <c r="N54" i="30"/>
  <c r="O54" i="30"/>
  <c r="P54" i="30"/>
  <c r="Q54" i="30"/>
  <c r="R54" i="30"/>
  <c r="S54" i="30"/>
  <c r="C54" i="30"/>
  <c r="D36" i="32" a="1"/>
  <c r="D36" i="32" s="1"/>
  <c r="C36" i="32" a="1"/>
  <c r="C36" i="32" s="1"/>
  <c r="C25" i="32" a="1"/>
  <c r="C25" i="32" s="1"/>
  <c r="D18" i="32" a="1"/>
  <c r="D19" i="32" s="1"/>
  <c r="D7" i="32" a="1"/>
  <c r="D7" i="32" s="1"/>
  <c r="C18" i="32" a="1"/>
  <c r="C18" i="32" s="1"/>
  <c r="C7" i="32" a="1"/>
  <c r="C8" i="32" s="1"/>
  <c r="R6" i="30"/>
  <c r="S6" i="30"/>
  <c r="S85" i="30" l="1"/>
  <c r="R85" i="30"/>
  <c r="C56" i="32" a="1"/>
  <c r="D56" i="32" s="1"/>
  <c r="C45" i="32" a="1"/>
  <c r="C45" i="32" s="1"/>
  <c r="D39" i="32"/>
  <c r="F37" i="32"/>
  <c r="G36" i="32"/>
  <c r="G39" i="32"/>
  <c r="D38" i="32"/>
  <c r="F36" i="32"/>
  <c r="F39" i="32"/>
  <c r="G38" i="32"/>
  <c r="H37" i="32"/>
  <c r="D37" i="32"/>
  <c r="E36" i="32"/>
  <c r="H39" i="32"/>
  <c r="E38" i="32"/>
  <c r="H38" i="32"/>
  <c r="E37" i="32"/>
  <c r="E39" i="32"/>
  <c r="F38" i="32"/>
  <c r="G37" i="32"/>
  <c r="H36" i="32"/>
  <c r="C38" i="32"/>
  <c r="C37" i="32"/>
  <c r="C39" i="32"/>
  <c r="C32" i="32"/>
  <c r="C28" i="32"/>
  <c r="C27" i="32"/>
  <c r="C34" i="32"/>
  <c r="C30" i="32"/>
  <c r="C26" i="32"/>
  <c r="C35" i="32"/>
  <c r="C31" i="32"/>
  <c r="C33" i="32"/>
  <c r="C29" i="32"/>
  <c r="D18" i="32"/>
  <c r="D21" i="32"/>
  <c r="D20" i="32"/>
  <c r="D14" i="32"/>
  <c r="D9" i="32"/>
  <c r="D16" i="32"/>
  <c r="D12" i="32"/>
  <c r="D8" i="32"/>
  <c r="D10" i="32"/>
  <c r="D17" i="32"/>
  <c r="D13" i="32"/>
  <c r="D15" i="32"/>
  <c r="D11" i="32"/>
  <c r="C15" i="32"/>
  <c r="C7" i="32"/>
  <c r="C14" i="32"/>
  <c r="C11" i="32"/>
  <c r="C10" i="32"/>
  <c r="C21" i="32"/>
  <c r="C19" i="32"/>
  <c r="C20" i="32"/>
  <c r="C17" i="32"/>
  <c r="C13" i="32"/>
  <c r="C9" i="32"/>
  <c r="C16" i="32"/>
  <c r="C12" i="32"/>
  <c r="I57" i="32" l="1"/>
  <c r="E56" i="32"/>
  <c r="G58" i="32"/>
  <c r="C57" i="32"/>
  <c r="E59" i="32"/>
  <c r="D57" i="32"/>
  <c r="F59" i="32"/>
  <c r="F58" i="32"/>
  <c r="I56" i="32"/>
  <c r="D59" i="32"/>
  <c r="G57" i="32"/>
  <c r="I59" i="32"/>
  <c r="H57" i="32"/>
  <c r="H56" i="32"/>
  <c r="C59" i="32"/>
  <c r="F57" i="32"/>
  <c r="H59" i="32"/>
  <c r="D58" i="32"/>
  <c r="C56" i="32"/>
  <c r="E58" i="32"/>
  <c r="E57" i="32"/>
  <c r="G59" i="32"/>
  <c r="C58" i="32"/>
  <c r="F56" i="32"/>
  <c r="H58" i="32"/>
  <c r="G56" i="32"/>
  <c r="I58" i="32"/>
  <c r="G45" i="32"/>
  <c r="D50" i="32"/>
  <c r="H54" i="32"/>
  <c r="C48" i="32"/>
  <c r="E50" i="32"/>
  <c r="I54" i="32"/>
  <c r="G46" i="32"/>
  <c r="I48" i="32"/>
  <c r="D51" i="32"/>
  <c r="F53" i="32"/>
  <c r="C47" i="32"/>
  <c r="G51" i="32"/>
  <c r="D46" i="32"/>
  <c r="F48" i="32"/>
  <c r="H50" i="32"/>
  <c r="C53" i="32"/>
  <c r="E55" i="32"/>
  <c r="E46" i="32"/>
  <c r="G48" i="32"/>
  <c r="I50" i="32"/>
  <c r="D53" i="32"/>
  <c r="F55" i="32"/>
  <c r="D47" i="32"/>
  <c r="F49" i="32"/>
  <c r="H51" i="32"/>
  <c r="C54" i="32"/>
  <c r="E45" i="32"/>
  <c r="G47" i="32"/>
  <c r="I49" i="32"/>
  <c r="D52" i="32"/>
  <c r="F54" i="32"/>
  <c r="I47" i="32"/>
  <c r="F52" i="32"/>
  <c r="H45" i="32"/>
  <c r="G52" i="32"/>
  <c r="H55" i="32"/>
  <c r="E49" i="32"/>
  <c r="I53" i="32"/>
  <c r="H46" i="32"/>
  <c r="C49" i="32"/>
  <c r="E51" i="32"/>
  <c r="G53" i="32"/>
  <c r="I55" i="32"/>
  <c r="I46" i="32"/>
  <c r="D49" i="32"/>
  <c r="F51" i="32"/>
  <c r="H53" i="32"/>
  <c r="F45" i="32"/>
  <c r="H47" i="32"/>
  <c r="C50" i="32"/>
  <c r="E52" i="32"/>
  <c r="G54" i="32"/>
  <c r="I45" i="32"/>
  <c r="D48" i="32"/>
  <c r="F50" i="32"/>
  <c r="H52" i="32"/>
  <c r="C55" i="32"/>
  <c r="E47" i="32"/>
  <c r="G49" i="32"/>
  <c r="I51" i="32"/>
  <c r="D54" i="32"/>
  <c r="D45" i="32"/>
  <c r="F47" i="32"/>
  <c r="H49" i="32"/>
  <c r="C52" i="32"/>
  <c r="E54" i="32"/>
  <c r="C46" i="32"/>
  <c r="E48" i="32"/>
  <c r="G50" i="32"/>
  <c r="I52" i="32"/>
  <c r="D55" i="32"/>
  <c r="F46" i="32"/>
  <c r="H48" i="32"/>
  <c r="C51" i="32"/>
  <c r="E53" i="32"/>
  <c r="G55" i="32"/>
  <c r="D6" i="32" l="1"/>
  <c r="C44" i="32" a="1"/>
  <c r="C44" i="32" s="1"/>
  <c r="I44" i="32" l="1"/>
  <c r="D44" i="32"/>
  <c r="F44" i="32"/>
  <c r="E44" i="32"/>
  <c r="H44" i="32"/>
  <c r="G44" i="32"/>
  <c r="Q6" i="30"/>
  <c r="D6" i="30"/>
  <c r="E6" i="30"/>
  <c r="F6" i="30"/>
  <c r="G6" i="30"/>
  <c r="H6" i="30"/>
  <c r="I6" i="30"/>
  <c r="J6" i="30"/>
  <c r="K6" i="30"/>
  <c r="L6" i="30"/>
  <c r="M6" i="30"/>
  <c r="N6" i="30"/>
  <c r="O6" i="30"/>
  <c r="P6" i="30"/>
  <c r="C6" i="30"/>
  <c r="H85" i="30" l="1"/>
  <c r="K85" i="30"/>
  <c r="Q85" i="30"/>
  <c r="L85" i="30"/>
  <c r="O85" i="30"/>
  <c r="G85" i="30"/>
  <c r="N85" i="30"/>
  <c r="J85" i="30"/>
  <c r="F85" i="30"/>
  <c r="P85" i="30"/>
  <c r="D85" i="30"/>
  <c r="C85" i="30"/>
  <c r="M85" i="30"/>
  <c r="I85" i="30"/>
  <c r="E85" i="30"/>
  <c r="B18" i="32" a="1"/>
  <c r="B7" i="32" a="1"/>
  <c r="B8" i="32" l="1"/>
  <c r="B11" i="32"/>
  <c r="B9" i="32"/>
  <c r="B12" i="32"/>
  <c r="B14" i="32"/>
  <c r="B15" i="32"/>
  <c r="B16" i="32"/>
  <c r="B7" i="32"/>
  <c r="B17" i="32"/>
  <c r="B13" i="32"/>
  <c r="B10" i="32"/>
  <c r="B18" i="32"/>
  <c r="B20" i="32"/>
  <c r="B21" i="32"/>
  <c r="B19" i="32"/>
  <c r="B56" i="32" l="1"/>
  <c r="B36" i="32"/>
  <c r="B57" i="32"/>
  <c r="B37" i="32"/>
  <c r="B48" i="32"/>
  <c r="B28" i="32"/>
  <c r="B34" i="32"/>
  <c r="B54" i="32"/>
  <c r="B47" i="32"/>
  <c r="B27" i="32"/>
  <c r="B45" i="32"/>
  <c r="B25" i="32"/>
  <c r="B39" i="32"/>
  <c r="B59" i="32"/>
  <c r="B31" i="32"/>
  <c r="B51" i="32"/>
  <c r="B53" i="32"/>
  <c r="B33" i="32"/>
  <c r="B49" i="32"/>
  <c r="B29" i="32"/>
  <c r="B30" i="32"/>
  <c r="B50" i="32"/>
  <c r="B38" i="32"/>
  <c r="B58" i="32"/>
  <c r="B55" i="32"/>
  <c r="B35" i="32"/>
  <c r="B52" i="32"/>
  <c r="B32" i="32"/>
  <c r="B26" i="32"/>
  <c r="B46" i="32"/>
  <c r="C4" i="30" l="1"/>
  <c r="J1" i="29"/>
  <c r="J1" i="28"/>
  <c r="J1" i="27"/>
  <c r="H1" i="25"/>
  <c r="D64" i="30" l="1"/>
  <c r="E64" i="30"/>
  <c r="F64" i="30"/>
  <c r="G64" i="30"/>
  <c r="H64" i="30"/>
  <c r="I64" i="30"/>
  <c r="J64" i="30"/>
  <c r="K64" i="30"/>
  <c r="L64" i="30"/>
  <c r="M64" i="30"/>
  <c r="N64" i="30"/>
  <c r="O64" i="30"/>
  <c r="P64" i="30"/>
  <c r="Q64" i="30"/>
  <c r="R64" i="30"/>
  <c r="S64" i="30"/>
  <c r="C64" i="30"/>
  <c r="I63" i="30" l="1"/>
  <c r="C63" i="30"/>
  <c r="P63" i="30"/>
  <c r="L63" i="30"/>
  <c r="H63" i="30"/>
  <c r="D63" i="30"/>
  <c r="Q63" i="30"/>
  <c r="S63" i="30"/>
  <c r="O63" i="30"/>
  <c r="K63" i="30"/>
  <c r="G63" i="30"/>
  <c r="M63" i="30"/>
  <c r="E63" i="30"/>
  <c r="R63" i="30"/>
  <c r="N63" i="30"/>
  <c r="J63" i="30"/>
  <c r="F63" i="30"/>
  <c r="D74" i="30"/>
  <c r="E74" i="30"/>
  <c r="F74" i="30"/>
  <c r="G74" i="30"/>
  <c r="H74" i="30"/>
  <c r="I74" i="30"/>
  <c r="J74" i="30"/>
  <c r="K74" i="30"/>
  <c r="L74" i="30"/>
  <c r="M74" i="30"/>
  <c r="N74" i="30"/>
  <c r="O74" i="30"/>
  <c r="P74" i="30"/>
  <c r="Q74" i="30"/>
  <c r="R74" i="30"/>
  <c r="S74" i="30"/>
  <c r="D75" i="30"/>
  <c r="E75" i="30"/>
  <c r="F75" i="30"/>
  <c r="G75" i="30"/>
  <c r="H75" i="30"/>
  <c r="I75" i="30"/>
  <c r="J75" i="30"/>
  <c r="K75" i="30"/>
  <c r="L75" i="30"/>
  <c r="M75" i="30"/>
  <c r="N75" i="30"/>
  <c r="O75" i="30"/>
  <c r="P75" i="30"/>
  <c r="Q75" i="30"/>
  <c r="R75" i="30"/>
  <c r="S75" i="30"/>
  <c r="D76" i="30"/>
  <c r="E76" i="30"/>
  <c r="F76" i="30"/>
  <c r="G76" i="30"/>
  <c r="H76" i="30"/>
  <c r="I76" i="30"/>
  <c r="J76" i="30"/>
  <c r="K76" i="30"/>
  <c r="L76" i="30"/>
  <c r="M76" i="30"/>
  <c r="N76" i="30"/>
  <c r="O76" i="30"/>
  <c r="P76" i="30"/>
  <c r="Q76" i="30"/>
  <c r="R76" i="30"/>
  <c r="S76" i="30"/>
  <c r="D77" i="30"/>
  <c r="E77" i="30"/>
  <c r="F77" i="30"/>
  <c r="G77" i="30"/>
  <c r="H77" i="30"/>
  <c r="I77" i="30"/>
  <c r="J77" i="30"/>
  <c r="K77" i="30"/>
  <c r="L77" i="30"/>
  <c r="M77" i="30"/>
  <c r="N77" i="30"/>
  <c r="O77" i="30"/>
  <c r="P77" i="30"/>
  <c r="Q77" i="30"/>
  <c r="R77" i="30"/>
  <c r="S77" i="30"/>
  <c r="K78" i="30"/>
  <c r="L78" i="30"/>
  <c r="M78" i="30"/>
  <c r="N78" i="30"/>
  <c r="O78" i="30"/>
  <c r="P78" i="30"/>
  <c r="Q78" i="30"/>
  <c r="R78" i="30"/>
  <c r="S78" i="30"/>
  <c r="D79" i="30"/>
  <c r="E79" i="30"/>
  <c r="F79" i="30"/>
  <c r="G79" i="30"/>
  <c r="H79" i="30"/>
  <c r="I79" i="30"/>
  <c r="J79" i="30"/>
  <c r="K79" i="30"/>
  <c r="L79" i="30"/>
  <c r="M79" i="30"/>
  <c r="N79" i="30"/>
  <c r="O79" i="30"/>
  <c r="P79" i="30"/>
  <c r="Q79" i="30"/>
  <c r="R79" i="30"/>
  <c r="S79" i="30"/>
  <c r="D80" i="30"/>
  <c r="E80" i="30"/>
  <c r="F80" i="30"/>
  <c r="G80" i="30"/>
  <c r="H80" i="30"/>
  <c r="I80" i="30"/>
  <c r="J80" i="30"/>
  <c r="K80" i="30"/>
  <c r="L80" i="30"/>
  <c r="M80" i="30"/>
  <c r="N80" i="30"/>
  <c r="O80" i="30"/>
  <c r="P80" i="30"/>
  <c r="Q80" i="30"/>
  <c r="R80" i="30"/>
  <c r="S80" i="30"/>
  <c r="C76" i="30"/>
  <c r="C77" i="30"/>
  <c r="C79" i="30"/>
  <c r="C80" i="30"/>
  <c r="C75" i="30"/>
  <c r="C74" i="30"/>
  <c r="J84" i="30" l="1"/>
  <c r="M84" i="30"/>
  <c r="S84" i="30"/>
  <c r="L84" i="30"/>
  <c r="N84" i="30"/>
  <c r="G84" i="30"/>
  <c r="Q84" i="30"/>
  <c r="P84" i="30"/>
  <c r="R84" i="30"/>
  <c r="K84" i="30"/>
  <c r="D84" i="30"/>
  <c r="C84" i="30"/>
  <c r="F84" i="30"/>
  <c r="E84" i="30"/>
  <c r="O84" i="30"/>
  <c r="H84" i="30"/>
  <c r="I84" i="30"/>
  <c r="V9" i="30"/>
  <c r="W9" i="30"/>
  <c r="W10" i="30" s="1"/>
  <c r="E26" i="27"/>
  <c r="F26" i="27" s="1"/>
  <c r="D74" i="27"/>
  <c r="A9" i="25"/>
  <c r="B9" i="25"/>
  <c r="A10" i="25"/>
  <c r="B10" i="25"/>
  <c r="A11" i="25"/>
  <c r="D17" i="28"/>
  <c r="A12" i="25"/>
  <c r="B12" i="25"/>
  <c r="A13" i="25"/>
  <c r="B13" i="25"/>
  <c r="A14" i="25"/>
  <c r="B14" i="25"/>
  <c r="C6" i="26" s="1"/>
  <c r="A15" i="25"/>
  <c r="B15" i="25"/>
  <c r="C7" i="26" s="1"/>
  <c r="A16" i="25"/>
  <c r="B16" i="25"/>
  <c r="C8" i="26" s="1"/>
  <c r="A17" i="25"/>
  <c r="B17" i="25"/>
  <c r="C5" i="26" s="1"/>
  <c r="A20" i="25"/>
  <c r="B20" i="25"/>
  <c r="D5" i="28" s="1"/>
  <c r="C20" i="25"/>
  <c r="E5" i="28" s="1"/>
  <c r="C26" i="28" s="1"/>
  <c r="D20" i="25"/>
  <c r="F5" i="28" s="1"/>
  <c r="C31" i="28" s="1"/>
  <c r="E20" i="25"/>
  <c r="G5" i="28" s="1"/>
  <c r="C36" i="28" s="1"/>
  <c r="F20" i="25"/>
  <c r="H5" i="28" s="1"/>
  <c r="C41" i="28" s="1"/>
  <c r="G20" i="25"/>
  <c r="I5" i="28" s="1"/>
  <c r="C46" i="28" s="1"/>
  <c r="H20" i="25"/>
  <c r="J5" i="28" s="1"/>
  <c r="C51" i="28" s="1"/>
  <c r="A21" i="25"/>
  <c r="D21" i="25"/>
  <c r="F5" i="29" s="1"/>
  <c r="F48" i="29" s="1"/>
  <c r="E21" i="25"/>
  <c r="G5" i="29" s="1"/>
  <c r="G48" i="29" s="1"/>
  <c r="F21" i="25"/>
  <c r="H5" i="29" s="1"/>
  <c r="H48" i="29" s="1"/>
  <c r="G21" i="25"/>
  <c r="I5" i="29" s="1"/>
  <c r="I48" i="29" s="1"/>
  <c r="H21" i="25"/>
  <c r="J5" i="29" s="1"/>
  <c r="J48" i="29" s="1"/>
  <c r="A22" i="25"/>
  <c r="A23" i="25"/>
  <c r="A24" i="25"/>
  <c r="B24" i="25"/>
  <c r="D6" i="28" s="1"/>
  <c r="C24" i="25"/>
  <c r="E6" i="28" s="1"/>
  <c r="D24" i="25"/>
  <c r="F6" i="28" s="1"/>
  <c r="E24" i="25"/>
  <c r="G6" i="29" s="1"/>
  <c r="F24" i="25"/>
  <c r="H6" i="28" s="1"/>
  <c r="G24" i="25"/>
  <c r="I6" i="28" s="1"/>
  <c r="H24" i="25"/>
  <c r="J6" i="28" s="1"/>
  <c r="A27" i="25"/>
  <c r="A28" i="25"/>
  <c r="A29" i="25"/>
  <c r="A30" i="25"/>
  <c r="A31" i="25"/>
  <c r="A32" i="25"/>
  <c r="A33" i="25"/>
  <c r="A34" i="25"/>
  <c r="A35" i="25"/>
  <c r="A36" i="25"/>
  <c r="A37" i="25"/>
  <c r="A39" i="25"/>
  <c r="C4" i="24"/>
  <c r="D57" i="36" l="1"/>
  <c r="D46" i="36"/>
  <c r="D16" i="28"/>
  <c r="C10" i="36"/>
  <c r="C8" i="36"/>
  <c r="D4" i="36"/>
  <c r="D26" i="36"/>
  <c r="D34" i="36"/>
  <c r="C10" i="27"/>
  <c r="G26" i="27"/>
  <c r="C37" i="27"/>
  <c r="C30" i="27"/>
  <c r="D32" i="27" s="1"/>
  <c r="D4" i="24"/>
  <c r="C10" i="29"/>
  <c r="C9" i="26"/>
  <c r="C19" i="26" s="1"/>
  <c r="C23" i="26" s="1"/>
  <c r="C11" i="29" s="1"/>
  <c r="G6" i="28"/>
  <c r="W11" i="30"/>
  <c r="A24" i="30" s="1"/>
  <c r="A28" i="30"/>
  <c r="D66" i="28"/>
  <c r="D34" i="29"/>
  <c r="D81" i="27"/>
  <c r="D73" i="28"/>
  <c r="D4" i="28"/>
  <c r="D38" i="29"/>
  <c r="A23" i="30"/>
  <c r="U4" i="24"/>
  <c r="B19" i="25"/>
  <c r="D89" i="27"/>
  <c r="D16" i="27"/>
  <c r="D84" i="28"/>
  <c r="D24" i="28"/>
  <c r="D53" i="29"/>
  <c r="D47" i="29"/>
  <c r="D23" i="29"/>
  <c r="D4" i="29"/>
  <c r="D25" i="27"/>
  <c r="D4" i="27"/>
  <c r="D90" i="28"/>
  <c r="D59" i="28"/>
  <c r="D8" i="28"/>
  <c r="D33" i="28" s="1"/>
  <c r="D27" i="29"/>
  <c r="C31" i="26"/>
  <c r="A39" i="26"/>
  <c r="C12" i="26"/>
  <c r="C17" i="26" s="1"/>
  <c r="J6" i="29"/>
  <c r="F6" i="29"/>
  <c r="I6" i="29"/>
  <c r="E6" i="29"/>
  <c r="H6" i="29"/>
  <c r="D6" i="29"/>
  <c r="B7" i="30"/>
  <c r="A12" i="30"/>
  <c r="A9" i="30"/>
  <c r="A18" i="30"/>
  <c r="A13" i="30"/>
  <c r="C13" i="26"/>
  <c r="D35" i="26" s="1"/>
  <c r="C5" i="25"/>
  <c r="B69" i="25" l="1"/>
  <c r="C14" i="36" s="1"/>
  <c r="B70" i="25"/>
  <c r="C15" i="36" s="1"/>
  <c r="B72" i="25"/>
  <c r="B73" i="25"/>
  <c r="E57" i="36"/>
  <c r="E46" i="36"/>
  <c r="B68" i="25"/>
  <c r="C13" i="36" s="1"/>
  <c r="B71" i="25"/>
  <c r="D39" i="27"/>
  <c r="E39" i="27" s="1"/>
  <c r="F39" i="27" s="1"/>
  <c r="G39" i="27" s="1"/>
  <c r="H39" i="27" s="1"/>
  <c r="I39" i="27" s="1"/>
  <c r="J39" i="27" s="1"/>
  <c r="E4" i="36"/>
  <c r="E26" i="36"/>
  <c r="E34" i="36"/>
  <c r="E81" i="27"/>
  <c r="E27" i="29"/>
  <c r="E59" i="28"/>
  <c r="E4" i="29"/>
  <c r="E4" i="24"/>
  <c r="E66" i="28"/>
  <c r="E4" i="27"/>
  <c r="H26" i="27"/>
  <c r="C44" i="27"/>
  <c r="D46" i="27" s="1"/>
  <c r="D48" i="27" s="1"/>
  <c r="E47" i="29"/>
  <c r="E84" i="28"/>
  <c r="E53" i="29"/>
  <c r="E89" i="27"/>
  <c r="C19" i="25"/>
  <c r="E25" i="27"/>
  <c r="A29" i="27" s="1"/>
  <c r="E38" i="29"/>
  <c r="E23" i="29"/>
  <c r="E16" i="27"/>
  <c r="E73" i="28"/>
  <c r="D28" i="28"/>
  <c r="E28" i="28" s="1"/>
  <c r="F28" i="28" s="1"/>
  <c r="G28" i="28" s="1"/>
  <c r="H28" i="28" s="1"/>
  <c r="I28" i="28" s="1"/>
  <c r="J28" i="28" s="1"/>
  <c r="D43" i="28"/>
  <c r="E43" i="28" s="1"/>
  <c r="F43" i="28" s="1"/>
  <c r="G43" i="28" s="1"/>
  <c r="H43" i="28" s="1"/>
  <c r="I43" i="28" s="1"/>
  <c r="J43" i="28" s="1"/>
  <c r="E90" i="28"/>
  <c r="E4" i="28"/>
  <c r="E24" i="28"/>
  <c r="A26" i="28" s="1"/>
  <c r="E34" i="29"/>
  <c r="D24" i="32"/>
  <c r="C24" i="32"/>
  <c r="A14" i="30"/>
  <c r="A29" i="30"/>
  <c r="W12" i="30"/>
  <c r="A20" i="30" s="1"/>
  <c r="A19" i="30"/>
  <c r="B36" i="25"/>
  <c r="D15" i="28" s="1"/>
  <c r="D85" i="28" s="1"/>
  <c r="B32" i="25"/>
  <c r="D13" i="28" s="1"/>
  <c r="B28" i="25"/>
  <c r="B33" i="25"/>
  <c r="D14" i="28" s="1"/>
  <c r="D68" i="28" s="1"/>
  <c r="B35" i="25"/>
  <c r="D7" i="29" s="1"/>
  <c r="D25" i="29" s="1"/>
  <c r="B31" i="25"/>
  <c r="D12" i="28" s="1"/>
  <c r="D62" i="28" s="1"/>
  <c r="B27" i="25"/>
  <c r="B34" i="25"/>
  <c r="D9" i="28" s="1"/>
  <c r="D78" i="28" s="1"/>
  <c r="B30" i="25"/>
  <c r="D11" i="28" s="1"/>
  <c r="D60" i="28" s="1"/>
  <c r="B37" i="25"/>
  <c r="B29" i="25"/>
  <c r="C24" i="26"/>
  <c r="C12" i="29" s="1"/>
  <c r="C25" i="26"/>
  <c r="C13" i="29" s="1"/>
  <c r="D34" i="28"/>
  <c r="D35" i="28" s="1"/>
  <c r="E32" i="28" s="1"/>
  <c r="E33" i="28"/>
  <c r="F33" i="28" s="1"/>
  <c r="G33" i="28" s="1"/>
  <c r="H33" i="28" s="1"/>
  <c r="I33" i="28" s="1"/>
  <c r="J33" i="28" s="1"/>
  <c r="U5" i="24"/>
  <c r="A43" i="24"/>
  <c r="D38" i="28"/>
  <c r="D53" i="28"/>
  <c r="A51" i="24"/>
  <c r="C20" i="26"/>
  <c r="C26" i="26" s="1"/>
  <c r="D48" i="28"/>
  <c r="C15" i="26"/>
  <c r="C14" i="26"/>
  <c r="C16" i="26"/>
  <c r="C18" i="26"/>
  <c r="E32" i="27"/>
  <c r="F32" i="27" s="1"/>
  <c r="G32" i="27" s="1"/>
  <c r="H32" i="27" s="1"/>
  <c r="I32" i="27" s="1"/>
  <c r="J32" i="27" s="1"/>
  <c r="D34" i="27"/>
  <c r="D31" i="26"/>
  <c r="C35" i="26"/>
  <c r="C40" i="26" s="1"/>
  <c r="A41" i="26"/>
  <c r="D41" i="27" l="1"/>
  <c r="C18" i="36"/>
  <c r="C17" i="36"/>
  <c r="F57" i="36"/>
  <c r="F46" i="36"/>
  <c r="C16" i="36"/>
  <c r="A25" i="30"/>
  <c r="A15" i="30"/>
  <c r="W13" i="30"/>
  <c r="W14" i="30" s="1"/>
  <c r="A30" i="30"/>
  <c r="F4" i="36"/>
  <c r="F26" i="36"/>
  <c r="F34" i="36"/>
  <c r="C7" i="27"/>
  <c r="D22" i="27" s="1"/>
  <c r="E18" i="27" s="1"/>
  <c r="C6" i="27"/>
  <c r="D84" i="27" s="1"/>
  <c r="D91" i="27" s="1"/>
  <c r="D19" i="28" s="1"/>
  <c r="C12" i="27"/>
  <c r="C5" i="27"/>
  <c r="D82" i="27" s="1"/>
  <c r="D92" i="27" s="1"/>
  <c r="F38" i="29"/>
  <c r="F53" i="29"/>
  <c r="A55" i="29" s="1"/>
  <c r="F4" i="24"/>
  <c r="G4" i="24" s="1"/>
  <c r="F89" i="27"/>
  <c r="F81" i="27"/>
  <c r="F23" i="29"/>
  <c r="F90" i="28"/>
  <c r="E46" i="27"/>
  <c r="F46" i="27" s="1"/>
  <c r="G46" i="27" s="1"/>
  <c r="H46" i="27" s="1"/>
  <c r="I46" i="27" s="1"/>
  <c r="J46" i="27" s="1"/>
  <c r="D44" i="28"/>
  <c r="D45" i="28" s="1"/>
  <c r="E42" i="28" s="1"/>
  <c r="E44" i="28" s="1"/>
  <c r="E45" i="28" s="1"/>
  <c r="F42" i="28" s="1"/>
  <c r="F44" i="28" s="1"/>
  <c r="F45" i="28" s="1"/>
  <c r="G42" i="28" s="1"/>
  <c r="F16" i="27"/>
  <c r="F4" i="29"/>
  <c r="F59" i="28"/>
  <c r="F47" i="29"/>
  <c r="A51" i="29" s="1"/>
  <c r="F73" i="28"/>
  <c r="A34" i="24"/>
  <c r="B39" i="25" s="1"/>
  <c r="F84" i="28"/>
  <c r="F25" i="27"/>
  <c r="A36" i="27" s="1"/>
  <c r="F27" i="29"/>
  <c r="F66" i="28"/>
  <c r="F4" i="28"/>
  <c r="F24" i="28"/>
  <c r="A31" i="28" s="1"/>
  <c r="F4" i="27"/>
  <c r="D19" i="25"/>
  <c r="F34" i="29"/>
  <c r="I26" i="27"/>
  <c r="C51" i="27"/>
  <c r="D53" i="27" s="1"/>
  <c r="D29" i="28"/>
  <c r="D30" i="28" s="1"/>
  <c r="E27" i="28" s="1"/>
  <c r="E29" i="28" s="1"/>
  <c r="C14" i="29"/>
  <c r="B83" i="30"/>
  <c r="A57" i="25"/>
  <c r="E24" i="32"/>
  <c r="F24" i="32"/>
  <c r="A48" i="25"/>
  <c r="A74" i="30"/>
  <c r="E34" i="28"/>
  <c r="E35" i="28" s="1"/>
  <c r="F32" i="28" s="1"/>
  <c r="F34" i="28" s="1"/>
  <c r="D54" i="28"/>
  <c r="D55" i="28" s="1"/>
  <c r="E52" i="28" s="1"/>
  <c r="E53" i="28"/>
  <c r="F53" i="28" s="1"/>
  <c r="G53" i="28" s="1"/>
  <c r="H53" i="28" s="1"/>
  <c r="I53" i="28" s="1"/>
  <c r="J53" i="28" s="1"/>
  <c r="U6" i="24"/>
  <c r="A52" i="24"/>
  <c r="A44" i="24"/>
  <c r="D49" i="28"/>
  <c r="D50" i="28" s="1"/>
  <c r="E47" i="28" s="1"/>
  <c r="E48" i="28"/>
  <c r="F48" i="28" s="1"/>
  <c r="G48" i="28" s="1"/>
  <c r="H48" i="28" s="1"/>
  <c r="I48" i="28" s="1"/>
  <c r="J48" i="28" s="1"/>
  <c r="D39" i="28"/>
  <c r="D40" i="28" s="1"/>
  <c r="E37" i="28" s="1"/>
  <c r="E38" i="28"/>
  <c r="F38" i="28" s="1"/>
  <c r="G38" i="28" s="1"/>
  <c r="H38" i="28" s="1"/>
  <c r="I38" i="28" s="1"/>
  <c r="J38" i="28" s="1"/>
  <c r="G25" i="27"/>
  <c r="A43" i="27" s="1"/>
  <c r="E31" i="26"/>
  <c r="F31" i="26" s="1"/>
  <c r="G31" i="26" s="1"/>
  <c r="H31" i="26" s="1"/>
  <c r="I31" i="26" s="1"/>
  <c r="J31" i="26" s="1"/>
  <c r="K31" i="26" s="1"/>
  <c r="L31" i="26" s="1"/>
  <c r="M31" i="26" s="1"/>
  <c r="N31" i="26" s="1"/>
  <c r="O31" i="26" s="1"/>
  <c r="D95" i="28"/>
  <c r="D56" i="29"/>
  <c r="E78" i="28"/>
  <c r="D98" i="28"/>
  <c r="D87" i="28"/>
  <c r="D97" i="28"/>
  <c r="D92" i="28"/>
  <c r="D18" i="29" s="1"/>
  <c r="D99" i="28"/>
  <c r="D69" i="28"/>
  <c r="C67" i="28"/>
  <c r="G81" i="27" l="1"/>
  <c r="A31" i="30"/>
  <c r="A21" i="30"/>
  <c r="A26" i="30"/>
  <c r="A16" i="30"/>
  <c r="G57" i="36"/>
  <c r="G46" i="36"/>
  <c r="H57" i="36"/>
  <c r="H46" i="36"/>
  <c r="H26" i="36"/>
  <c r="H4" i="36"/>
  <c r="H34" i="36"/>
  <c r="G24" i="28"/>
  <c r="A36" i="28" s="1"/>
  <c r="G4" i="36"/>
  <c r="G26" i="36"/>
  <c r="G34" i="36"/>
  <c r="D15" i="29"/>
  <c r="D28" i="29" s="1"/>
  <c r="D54" i="29" s="1"/>
  <c r="D5" i="36"/>
  <c r="F17" i="27"/>
  <c r="G17" i="27" s="1"/>
  <c r="E17" i="27"/>
  <c r="E90" i="27" s="1"/>
  <c r="E18" i="28" s="1"/>
  <c r="G16" i="27"/>
  <c r="G4" i="29"/>
  <c r="G90" i="28"/>
  <c r="G4" i="28"/>
  <c r="G47" i="29"/>
  <c r="G66" i="28"/>
  <c r="E19" i="25"/>
  <c r="G4" i="27"/>
  <c r="G34" i="29"/>
  <c r="G73" i="28"/>
  <c r="G89" i="27"/>
  <c r="G53" i="29"/>
  <c r="G59" i="28"/>
  <c r="G27" i="29"/>
  <c r="G38" i="29"/>
  <c r="G84" i="28"/>
  <c r="G23" i="29"/>
  <c r="A38" i="25"/>
  <c r="B38" i="25" s="1"/>
  <c r="A50" i="29"/>
  <c r="D55" i="27"/>
  <c r="E53" i="27"/>
  <c r="F53" i="27" s="1"/>
  <c r="G53" i="27" s="1"/>
  <c r="H53" i="27" s="1"/>
  <c r="I53" i="27" s="1"/>
  <c r="J53" i="27" s="1"/>
  <c r="C58" i="27"/>
  <c r="D60" i="27" s="1"/>
  <c r="J26" i="27"/>
  <c r="C65" i="27" s="1"/>
  <c r="D67" i="27" s="1"/>
  <c r="A58" i="25"/>
  <c r="G24" i="32"/>
  <c r="A49" i="25"/>
  <c r="A75" i="30"/>
  <c r="H27" i="29"/>
  <c r="H59" i="28"/>
  <c r="H90" i="28"/>
  <c r="H4" i="27"/>
  <c r="H25" i="27"/>
  <c r="A50" i="27" s="1"/>
  <c r="H4" i="29"/>
  <c r="H23" i="29"/>
  <c r="H47" i="29"/>
  <c r="H53" i="29"/>
  <c r="H24" i="28"/>
  <c r="A41" i="28" s="1"/>
  <c r="H84" i="28"/>
  <c r="H16" i="27"/>
  <c r="H89" i="27"/>
  <c r="F19" i="25"/>
  <c r="H34" i="29"/>
  <c r="H38" i="29"/>
  <c r="H4" i="28"/>
  <c r="H73" i="28"/>
  <c r="H81" i="27"/>
  <c r="H66" i="28"/>
  <c r="E39" i="28"/>
  <c r="E40" i="28" s="1"/>
  <c r="F37" i="28" s="1"/>
  <c r="F39" i="28" s="1"/>
  <c r="F40" i="28" s="1"/>
  <c r="G37" i="28" s="1"/>
  <c r="G39" i="28" s="1"/>
  <c r="A45" i="24"/>
  <c r="U7" i="24"/>
  <c r="U11" i="24"/>
  <c r="A53" i="24"/>
  <c r="A37" i="24"/>
  <c r="D57" i="28"/>
  <c r="E54" i="28"/>
  <c r="E55" i="28" s="1"/>
  <c r="F52" i="28" s="1"/>
  <c r="F54" i="28" s="1"/>
  <c r="F55" i="28" s="1"/>
  <c r="G52" i="28" s="1"/>
  <c r="G54" i="28" s="1"/>
  <c r="G55" i="28" s="1"/>
  <c r="H52" i="28" s="1"/>
  <c r="E49" i="28"/>
  <c r="E50" i="28" s="1"/>
  <c r="F47" i="28" s="1"/>
  <c r="F49" i="28" s="1"/>
  <c r="F50" i="28" s="1"/>
  <c r="G47" i="28" s="1"/>
  <c r="G49" i="28" s="1"/>
  <c r="G50" i="28" s="1"/>
  <c r="H47" i="28" s="1"/>
  <c r="C39" i="26"/>
  <c r="C41" i="26" s="1"/>
  <c r="C42" i="26" s="1"/>
  <c r="A22" i="30"/>
  <c r="A32" i="30"/>
  <c r="A17" i="30"/>
  <c r="A27" i="30"/>
  <c r="F78" i="28"/>
  <c r="E87" i="28"/>
  <c r="E98" i="28"/>
  <c r="D96" i="28"/>
  <c r="D75" i="28"/>
  <c r="G44" i="28"/>
  <c r="G45" i="28" s="1"/>
  <c r="H42" i="28" s="1"/>
  <c r="H4" i="24"/>
  <c r="I57" i="36" l="1"/>
  <c r="I46" i="36"/>
  <c r="D24" i="29"/>
  <c r="I34" i="36"/>
  <c r="I26" i="36"/>
  <c r="I4" i="36"/>
  <c r="F90" i="27"/>
  <c r="F18" i="28" s="1"/>
  <c r="E21" i="27"/>
  <c r="E60" i="27"/>
  <c r="F60" i="27" s="1"/>
  <c r="G60" i="27" s="1"/>
  <c r="H60" i="27" s="1"/>
  <c r="I60" i="27" s="1"/>
  <c r="J60" i="27" s="1"/>
  <c r="D62" i="27"/>
  <c r="E67" i="27"/>
  <c r="F67" i="27" s="1"/>
  <c r="G67" i="27" s="1"/>
  <c r="H67" i="27" s="1"/>
  <c r="I67" i="27" s="1"/>
  <c r="J67" i="27" s="1"/>
  <c r="D69" i="27"/>
  <c r="A59" i="25"/>
  <c r="H24" i="32"/>
  <c r="A41" i="25"/>
  <c r="A50" i="25"/>
  <c r="A76" i="30"/>
  <c r="E57" i="28"/>
  <c r="E91" i="28" s="1"/>
  <c r="A38" i="24"/>
  <c r="A54" i="24"/>
  <c r="A46" i="24"/>
  <c r="U8" i="24"/>
  <c r="D100" i="28"/>
  <c r="D91" i="28"/>
  <c r="D74" i="28"/>
  <c r="D80" i="28" s="1"/>
  <c r="I34" i="29"/>
  <c r="I66" i="28"/>
  <c r="I27" i="29"/>
  <c r="I59" i="28"/>
  <c r="I90" i="28"/>
  <c r="I4" i="27"/>
  <c r="I25" i="27"/>
  <c r="A57" i="27" s="1"/>
  <c r="I81" i="27"/>
  <c r="I4" i="29"/>
  <c r="I23" i="29"/>
  <c r="I47" i="29"/>
  <c r="I53" i="29"/>
  <c r="I24" i="28"/>
  <c r="A46" i="28" s="1"/>
  <c r="I84" i="28"/>
  <c r="I16" i="27"/>
  <c r="I89" i="27"/>
  <c r="G19" i="25"/>
  <c r="I38" i="29"/>
  <c r="I4" i="28"/>
  <c r="I73" i="28"/>
  <c r="G78" i="28"/>
  <c r="F87" i="28"/>
  <c r="H49" i="28"/>
  <c r="H50" i="28" s="1"/>
  <c r="I47" i="28" s="1"/>
  <c r="H44" i="28"/>
  <c r="H54" i="28"/>
  <c r="H55" i="28" s="1"/>
  <c r="I52" i="28" s="1"/>
  <c r="H17" i="27"/>
  <c r="G90" i="27"/>
  <c r="G18" i="28" s="1"/>
  <c r="I4" i="24"/>
  <c r="J57" i="36" l="1"/>
  <c r="J46" i="36"/>
  <c r="J4" i="36"/>
  <c r="J34" i="36"/>
  <c r="J26" i="36"/>
  <c r="D76" i="27"/>
  <c r="A60" i="25"/>
  <c r="A51" i="25"/>
  <c r="A77" i="30"/>
  <c r="B41" i="25"/>
  <c r="D76" i="28"/>
  <c r="D86" i="28" s="1"/>
  <c r="D88" i="28" s="1"/>
  <c r="D93" i="28" s="1"/>
  <c r="A55" i="24"/>
  <c r="U9" i="24"/>
  <c r="A39" i="24"/>
  <c r="A47" i="24"/>
  <c r="J38" i="29"/>
  <c r="J4" i="28"/>
  <c r="J73" i="28"/>
  <c r="J81" i="27"/>
  <c r="J34" i="29"/>
  <c r="J66" i="28"/>
  <c r="J24" i="28"/>
  <c r="A51" i="28" s="1"/>
  <c r="J84" i="28"/>
  <c r="J89" i="27"/>
  <c r="H19" i="25"/>
  <c r="J27" i="29"/>
  <c r="J59" i="28"/>
  <c r="J90" i="28"/>
  <c r="J4" i="27"/>
  <c r="J25" i="27"/>
  <c r="A64" i="27" s="1"/>
  <c r="J4" i="29"/>
  <c r="J23" i="29"/>
  <c r="J47" i="29"/>
  <c r="J53" i="29"/>
  <c r="J16" i="27"/>
  <c r="A42" i="25"/>
  <c r="H78" i="28"/>
  <c r="G87" i="28"/>
  <c r="I49" i="28"/>
  <c r="I54" i="28"/>
  <c r="I55" i="28" s="1"/>
  <c r="J52" i="28" s="1"/>
  <c r="H90" i="27"/>
  <c r="H18" i="28" s="1"/>
  <c r="I17" i="27"/>
  <c r="F9" i="29" l="1"/>
  <c r="F35" i="29" s="1"/>
  <c r="F36" i="29" s="1"/>
  <c r="A61" i="25"/>
  <c r="A52" i="25"/>
  <c r="A78" i="30"/>
  <c r="B42" i="25"/>
  <c r="E85" i="28"/>
  <c r="A43" i="25"/>
  <c r="A56" i="24"/>
  <c r="A48" i="24"/>
  <c r="U10" i="24"/>
  <c r="A40" i="24"/>
  <c r="H87" i="28"/>
  <c r="I78" i="28"/>
  <c r="J54" i="28"/>
  <c r="J17" i="27"/>
  <c r="J90" i="27" s="1"/>
  <c r="J18" i="28" s="1"/>
  <c r="I90" i="27"/>
  <c r="I18" i="28" s="1"/>
  <c r="G9" i="29" l="1"/>
  <c r="G35" i="29" s="1"/>
  <c r="G36" i="29" s="1"/>
  <c r="A62" i="25"/>
  <c r="B43" i="25"/>
  <c r="A53" i="25"/>
  <c r="A79" i="30"/>
  <c r="E99" i="28"/>
  <c r="E92" i="28"/>
  <c r="E18" i="29" s="1"/>
  <c r="A44" i="25"/>
  <c r="A41" i="24"/>
  <c r="A57" i="24"/>
  <c r="A49" i="24"/>
  <c r="J78" i="28"/>
  <c r="J87" i="28" s="1"/>
  <c r="I87" i="28"/>
  <c r="H9" i="29" l="1"/>
  <c r="H35" i="29" s="1"/>
  <c r="H36" i="29" s="1"/>
  <c r="B53" i="25"/>
  <c r="B51" i="25"/>
  <c r="A54" i="25"/>
  <c r="B54" i="25" s="1"/>
  <c r="A80" i="30"/>
  <c r="B48" i="25"/>
  <c r="B57" i="25"/>
  <c r="B58" i="25"/>
  <c r="B49" i="25"/>
  <c r="B52" i="25"/>
  <c r="B50" i="25"/>
  <c r="B60" i="25"/>
  <c r="B61" i="25"/>
  <c r="B62" i="25"/>
  <c r="B44" i="25"/>
  <c r="B59" i="25"/>
  <c r="A45" i="25"/>
  <c r="A63" i="25"/>
  <c r="B63" i="25" s="1"/>
  <c r="I9" i="29" l="1"/>
  <c r="I35" i="29" s="1"/>
  <c r="I36" i="29" s="1"/>
  <c r="E10" i="28"/>
  <c r="E61" i="28" s="1"/>
  <c r="D8" i="27"/>
  <c r="E8" i="27"/>
  <c r="E19" i="27" s="1"/>
  <c r="B45" i="25"/>
  <c r="D10" i="28"/>
  <c r="D61" i="28" s="1"/>
  <c r="J8" i="27"/>
  <c r="J19" i="27" s="1"/>
  <c r="J10" i="28"/>
  <c r="J61" i="28" s="1"/>
  <c r="G8" i="29"/>
  <c r="G29" i="29" s="1"/>
  <c r="G9" i="27"/>
  <c r="G7" i="28"/>
  <c r="H8" i="29"/>
  <c r="H29" i="29" s="1"/>
  <c r="H7" i="28"/>
  <c r="H9" i="27"/>
  <c r="H8" i="27"/>
  <c r="H19" i="27" s="1"/>
  <c r="H10" i="28"/>
  <c r="H61" i="28" s="1"/>
  <c r="D8" i="29"/>
  <c r="D7" i="28"/>
  <c r="D9" i="27"/>
  <c r="G10" i="28"/>
  <c r="G61" i="28" s="1"/>
  <c r="G8" i="27"/>
  <c r="G19" i="27" s="1"/>
  <c r="I8" i="29"/>
  <c r="I29" i="29" s="1"/>
  <c r="I7" i="28"/>
  <c r="I9" i="27"/>
  <c r="F10" i="28"/>
  <c r="F61" i="28" s="1"/>
  <c r="F8" i="27"/>
  <c r="F19" i="27" s="1"/>
  <c r="E8" i="29"/>
  <c r="E9" i="27"/>
  <c r="E7" i="28"/>
  <c r="I8" i="27"/>
  <c r="I19" i="27" s="1"/>
  <c r="I10" i="28"/>
  <c r="I61" i="28" s="1"/>
  <c r="F8" i="29"/>
  <c r="F29" i="29" s="1"/>
  <c r="F7" i="28"/>
  <c r="F9" i="27"/>
  <c r="J8" i="29"/>
  <c r="J29" i="29" s="1"/>
  <c r="J9" i="27"/>
  <c r="J7" i="28"/>
  <c r="J9" i="29" l="1"/>
  <c r="J35" i="29" s="1"/>
  <c r="J36" i="29" s="1"/>
  <c r="F20" i="36" a="1"/>
  <c r="E28" i="27"/>
  <c r="E7" i="36"/>
  <c r="I28" i="27"/>
  <c r="I7" i="36"/>
  <c r="I47" i="36" s="1"/>
  <c r="J28" i="27"/>
  <c r="J7" i="36"/>
  <c r="J47" i="36" s="1"/>
  <c r="F28" i="27"/>
  <c r="F7" i="36"/>
  <c r="F47" i="36" s="1"/>
  <c r="G28" i="27"/>
  <c r="G7" i="36"/>
  <c r="G47" i="36" s="1"/>
  <c r="H28" i="27"/>
  <c r="H7" i="36"/>
  <c r="H47" i="36" s="1"/>
  <c r="D28" i="27"/>
  <c r="D7" i="36"/>
  <c r="I25" i="28"/>
  <c r="I50" i="28" s="1"/>
  <c r="J47" i="28" s="1"/>
  <c r="J49" i="28" s="1"/>
  <c r="J50" i="28" s="1"/>
  <c r="I70" i="28"/>
  <c r="H70" i="28"/>
  <c r="H25" i="28"/>
  <c r="H45" i="28" s="1"/>
  <c r="I42" i="28" s="1"/>
  <c r="I44" i="28" s="1"/>
  <c r="I45" i="28" s="1"/>
  <c r="J42" i="28" s="1"/>
  <c r="J44" i="28" s="1"/>
  <c r="J45" i="28" s="1"/>
  <c r="D25" i="28"/>
  <c r="D70" i="28"/>
  <c r="D71" i="28" s="1"/>
  <c r="E68" i="28" s="1"/>
  <c r="D63" i="28"/>
  <c r="D64" i="28" s="1"/>
  <c r="E60" i="28" s="1"/>
  <c r="J70" i="28"/>
  <c r="J25" i="28"/>
  <c r="J55" i="28" s="1"/>
  <c r="F70" i="28"/>
  <c r="F25" i="28"/>
  <c r="F35" i="28" s="1"/>
  <c r="G32" i="28" s="1"/>
  <c r="G34" i="28" s="1"/>
  <c r="G35" i="28" s="1"/>
  <c r="H32" i="28" s="1"/>
  <c r="H34" i="28" s="1"/>
  <c r="H35" i="28" s="1"/>
  <c r="I32" i="28" s="1"/>
  <c r="I34" i="28" s="1"/>
  <c r="I35" i="28" s="1"/>
  <c r="J32" i="28" s="1"/>
  <c r="J34" i="28" s="1"/>
  <c r="J35" i="28" s="1"/>
  <c r="E25" i="28"/>
  <c r="E70" i="28"/>
  <c r="G25" i="28"/>
  <c r="G40" i="28" s="1"/>
  <c r="H37" i="28" s="1"/>
  <c r="H39" i="28" s="1"/>
  <c r="H40" i="28" s="1"/>
  <c r="I37" i="28" s="1"/>
  <c r="I39" i="28" s="1"/>
  <c r="I40" i="28" s="1"/>
  <c r="J37" i="28" s="1"/>
  <c r="J39" i="28" s="1"/>
  <c r="J40" i="28" s="1"/>
  <c r="G70" i="28"/>
  <c r="K47" i="36" l="1"/>
  <c r="K71" i="36" s="1"/>
  <c r="B37" i="30" s="1"/>
  <c r="F20" i="36"/>
  <c r="F36" i="36" s="1"/>
  <c r="J36" i="36"/>
  <c r="G36" i="36"/>
  <c r="H36" i="36"/>
  <c r="I36" i="36"/>
  <c r="E30" i="28"/>
  <c r="F27" i="28" s="1"/>
  <c r="F29" i="28" s="1"/>
  <c r="F57" i="28" s="1"/>
  <c r="E62" i="28"/>
  <c r="E95" i="28"/>
  <c r="E97" i="28"/>
  <c r="E69" i="28"/>
  <c r="K36" i="36" l="1"/>
  <c r="E71" i="28"/>
  <c r="F68" i="28" s="1"/>
  <c r="E96" i="28"/>
  <c r="E75" i="28"/>
  <c r="E64" i="28"/>
  <c r="F60" i="28" s="1"/>
  <c r="E74" i="28"/>
  <c r="E100" i="28"/>
  <c r="F91" i="28"/>
  <c r="F30" i="28"/>
  <c r="G27" i="28" s="1"/>
  <c r="F69" i="28" l="1"/>
  <c r="F75" i="28" s="1"/>
  <c r="G29" i="28"/>
  <c r="G57" i="28" s="1"/>
  <c r="F62" i="28"/>
  <c r="F95" i="28"/>
  <c r="E76" i="28"/>
  <c r="E86" i="28" s="1"/>
  <c r="E88" i="28" s="1"/>
  <c r="F71" i="28" l="1"/>
  <c r="G68" i="28" s="1"/>
  <c r="G69" i="28" s="1"/>
  <c r="G75" i="28" s="1"/>
  <c r="G91" i="28"/>
  <c r="F64" i="28"/>
  <c r="G60" i="28" s="1"/>
  <c r="G62" i="28" s="1"/>
  <c r="G64" i="28" s="1"/>
  <c r="H60" i="28" s="1"/>
  <c r="H62" i="28" s="1"/>
  <c r="H64" i="28" s="1"/>
  <c r="I60" i="28" s="1"/>
  <c r="I62" i="28" s="1"/>
  <c r="I64" i="28" s="1"/>
  <c r="J60" i="28" s="1"/>
  <c r="J62" i="28" s="1"/>
  <c r="J64" i="28" s="1"/>
  <c r="F74" i="28"/>
  <c r="F76" i="28" s="1"/>
  <c r="F86" i="28" s="1"/>
  <c r="F85" i="28"/>
  <c r="E93" i="28"/>
  <c r="G30" i="28"/>
  <c r="H27" i="28" s="1"/>
  <c r="G71" i="28" l="1"/>
  <c r="H68" i="28" s="1"/>
  <c r="H69" i="28" s="1"/>
  <c r="H75" i="28" s="1"/>
  <c r="F92" i="28"/>
  <c r="F18" i="29" s="1"/>
  <c r="F88" i="28"/>
  <c r="G74" i="28"/>
  <c r="G76" i="28" s="1"/>
  <c r="G86" i="28" s="1"/>
  <c r="H29" i="28"/>
  <c r="H57" i="28" s="1"/>
  <c r="H30" i="28" l="1"/>
  <c r="I27" i="28" s="1"/>
  <c r="I29" i="28" s="1"/>
  <c r="I57" i="28" s="1"/>
  <c r="H71" i="28"/>
  <c r="I68" i="28" s="1"/>
  <c r="I69" i="28" s="1"/>
  <c r="H91" i="28"/>
  <c r="H74" i="28"/>
  <c r="H76" i="28" s="1"/>
  <c r="H86" i="28" s="1"/>
  <c r="G85" i="28"/>
  <c r="F93" i="28"/>
  <c r="F19" i="29" s="1"/>
  <c r="F39" i="29" s="1"/>
  <c r="I75" i="28" l="1"/>
  <c r="I71" i="28"/>
  <c r="J68" i="28" s="1"/>
  <c r="I30" i="28"/>
  <c r="J27" i="28" s="1"/>
  <c r="G88" i="28"/>
  <c r="G92" i="28"/>
  <c r="G18" i="29" s="1"/>
  <c r="I74" i="28"/>
  <c r="I91" i="28"/>
  <c r="J69" i="28" l="1"/>
  <c r="J75" i="28" s="1"/>
  <c r="I76" i="28"/>
  <c r="I86" i="28" s="1"/>
  <c r="J29" i="28"/>
  <c r="J57" i="28" s="1"/>
  <c r="J91" i="28" s="1"/>
  <c r="H85" i="28"/>
  <c r="G93" i="28"/>
  <c r="G19" i="29" s="1"/>
  <c r="G39" i="29" s="1"/>
  <c r="J71" i="28" l="1"/>
  <c r="J74" i="28"/>
  <c r="J76" i="28" s="1"/>
  <c r="J86" i="28" s="1"/>
  <c r="J30" i="28"/>
  <c r="H92" i="28"/>
  <c r="H18" i="29" s="1"/>
  <c r="H88" i="28"/>
  <c r="I85" i="28" l="1"/>
  <c r="H93" i="28"/>
  <c r="H19" i="29" s="1"/>
  <c r="H39" i="29" s="1"/>
  <c r="I88" i="28" l="1"/>
  <c r="I92" i="28"/>
  <c r="I18" i="29" s="1"/>
  <c r="D20" i="28"/>
  <c r="H1" i="23"/>
  <c r="J85" i="28" l="1"/>
  <c r="I93" i="28"/>
  <c r="I19" i="29" s="1"/>
  <c r="I39" i="29" s="1"/>
  <c r="D21" i="28"/>
  <c r="D79" i="28" s="1"/>
  <c r="D81" i="28" s="1"/>
  <c r="D94" i="28" s="1"/>
  <c r="J92" i="28" l="1"/>
  <c r="J18" i="29" s="1"/>
  <c r="J88" i="28"/>
  <c r="J93" i="28" s="1"/>
  <c r="J19" i="29" s="1"/>
  <c r="A7" i="23"/>
  <c r="A18" i="18"/>
  <c r="D15" i="23"/>
  <c r="A42" i="23" s="1"/>
  <c r="D45" i="23"/>
  <c r="D4" i="23"/>
  <c r="A12" i="23" s="1"/>
  <c r="D29" i="23"/>
  <c r="J39" i="29" l="1"/>
  <c r="A17" i="23"/>
  <c r="A31" i="23"/>
  <c r="E45" i="23"/>
  <c r="E4" i="23"/>
  <c r="E29" i="23"/>
  <c r="E15" i="23"/>
  <c r="C15" i="23"/>
  <c r="C29" i="23" l="1"/>
  <c r="A40" i="23" s="1"/>
  <c r="A18" i="23"/>
  <c r="C45" i="23"/>
  <c r="A16" i="23"/>
  <c r="A26" i="23"/>
  <c r="A25" i="23"/>
  <c r="F45" i="23"/>
  <c r="F29" i="23"/>
  <c r="F15" i="23"/>
  <c r="F4" i="23"/>
  <c r="A32" i="23" l="1"/>
  <c r="A30" i="23"/>
  <c r="A39" i="23"/>
  <c r="A50" i="23"/>
  <c r="A51" i="23"/>
  <c r="G29" i="23"/>
  <c r="G15" i="23"/>
  <c r="G45" i="23"/>
  <c r="G4" i="23"/>
  <c r="H15" i="23" l="1"/>
  <c r="H45" i="23"/>
  <c r="H4" i="23"/>
  <c r="H29" i="23"/>
  <c r="D35" i="18" l="1"/>
  <c r="S35" i="18"/>
  <c r="R35" i="18"/>
  <c r="Q35" i="18"/>
  <c r="P35" i="18"/>
  <c r="O35" i="18"/>
  <c r="N35" i="18"/>
  <c r="M35" i="18"/>
  <c r="L35" i="18"/>
  <c r="K35" i="18"/>
  <c r="J35" i="18"/>
  <c r="I35" i="18"/>
  <c r="H35" i="18"/>
  <c r="G35" i="18"/>
  <c r="F35" i="18"/>
  <c r="S1" i="18"/>
  <c r="H4" i="18" l="1"/>
  <c r="H21" i="18" s="1"/>
  <c r="G4" i="18"/>
  <c r="G21" i="18" s="1"/>
  <c r="F4" i="18"/>
  <c r="F21" i="18" s="1"/>
  <c r="E4" i="18"/>
  <c r="D4" i="18"/>
  <c r="D21" i="18" s="1"/>
  <c r="E21" i="18" l="1"/>
  <c r="G32" i="18"/>
  <c r="H13" i="18" l="1"/>
  <c r="H27" i="18" s="1"/>
  <c r="J12" i="36" s="1"/>
  <c r="G13" i="18"/>
  <c r="G27" i="18" s="1"/>
  <c r="I12" i="36" s="1"/>
  <c r="F13" i="18"/>
  <c r="F27" i="18" s="1"/>
  <c r="H12" i="36" s="1"/>
  <c r="E13" i="18"/>
  <c r="E27" i="18" s="1"/>
  <c r="G12" i="36" s="1"/>
  <c r="D13" i="18"/>
  <c r="D27" i="18" s="1"/>
  <c r="F12" i="36" s="1"/>
  <c r="F5" i="23"/>
  <c r="D5" i="23"/>
  <c r="E32" i="18" l="1"/>
  <c r="F32" i="18"/>
  <c r="F33" i="18" s="1"/>
  <c r="J32" i="18"/>
  <c r="D32" i="18"/>
  <c r="G33" i="18"/>
  <c r="G5" i="23"/>
  <c r="C10" i="23"/>
  <c r="H5" i="23"/>
  <c r="E5" i="23"/>
  <c r="C6" i="23"/>
  <c r="C5" i="18"/>
  <c r="C41" i="18" l="1"/>
  <c r="D33" i="18"/>
  <c r="D36" i="18" s="1"/>
  <c r="D37" i="18" s="1"/>
  <c r="H32" i="18"/>
  <c r="H33" i="18" s="1"/>
  <c r="M32" i="18"/>
  <c r="I32" i="18"/>
  <c r="I33" i="18" s="1"/>
  <c r="J33" i="18"/>
  <c r="D20" i="23"/>
  <c r="D34" i="23"/>
  <c r="A14" i="23"/>
  <c r="J36" i="18" l="1"/>
  <c r="J37" i="18" s="1"/>
  <c r="G36" i="18"/>
  <c r="G37" i="18" s="1"/>
  <c r="I36" i="18"/>
  <c r="I37" i="18" s="1"/>
  <c r="H36" i="18"/>
  <c r="H37" i="18" s="1"/>
  <c r="F36" i="18"/>
  <c r="F37" i="18" s="1"/>
  <c r="P32" i="18"/>
  <c r="K32" i="18"/>
  <c r="K33" i="18" s="1"/>
  <c r="L32" i="18"/>
  <c r="L33" i="18" s="1"/>
  <c r="M33" i="18"/>
  <c r="C11" i="23"/>
  <c r="G39" i="18" l="1"/>
  <c r="G40" i="18" s="1"/>
  <c r="F22" i="36"/>
  <c r="F58" i="36" s="1"/>
  <c r="J39" i="18"/>
  <c r="J40" i="18" s="1"/>
  <c r="G22" i="36"/>
  <c r="G58" i="36" s="1"/>
  <c r="I39" i="18"/>
  <c r="I40" i="18" s="1"/>
  <c r="H39" i="18"/>
  <c r="H40" i="18" s="1"/>
  <c r="F39" i="18"/>
  <c r="F40" i="18" s="1"/>
  <c r="L36" i="18"/>
  <c r="L37" i="18" s="1"/>
  <c r="K36" i="18"/>
  <c r="K37" i="18" s="1"/>
  <c r="M36" i="18"/>
  <c r="M37" i="18" s="1"/>
  <c r="O32" i="18"/>
  <c r="O33" i="18" s="1"/>
  <c r="N32" i="18"/>
  <c r="N33" i="18" s="1"/>
  <c r="S32" i="18"/>
  <c r="P33" i="18"/>
  <c r="M39" i="18" l="1"/>
  <c r="H22" i="36"/>
  <c r="H58" i="36" s="1"/>
  <c r="L39" i="18"/>
  <c r="K39" i="18"/>
  <c r="K40" i="18" s="1"/>
  <c r="O36" i="18"/>
  <c r="O37" i="18" s="1"/>
  <c r="P36" i="18"/>
  <c r="P37" i="18" s="1"/>
  <c r="N36" i="18"/>
  <c r="N37" i="18" s="1"/>
  <c r="R32" i="18"/>
  <c r="R33" i="18" s="1"/>
  <c r="Q32" i="18"/>
  <c r="Q33" i="18" s="1"/>
  <c r="S33" i="18"/>
  <c r="P39" i="18" l="1"/>
  <c r="P40" i="18" s="1"/>
  <c r="I22" i="36"/>
  <c r="I58" i="36" s="1"/>
  <c r="M40" i="18"/>
  <c r="O39" i="18"/>
  <c r="O40" i="18" s="1"/>
  <c r="L40" i="18"/>
  <c r="N39" i="18"/>
  <c r="N40" i="18" s="1"/>
  <c r="Q36" i="18"/>
  <c r="Q37" i="18" s="1"/>
  <c r="R36" i="18"/>
  <c r="R37" i="18" s="1"/>
  <c r="S36" i="18"/>
  <c r="S37" i="18" s="1"/>
  <c r="S39" i="18" l="1"/>
  <c r="S40" i="18" s="1"/>
  <c r="J22" i="36"/>
  <c r="J58" i="36" s="1"/>
  <c r="K58" i="36" s="1"/>
  <c r="R39" i="18"/>
  <c r="R40" i="18" s="1"/>
  <c r="Q39" i="18"/>
  <c r="Q40" i="18" s="1"/>
  <c r="E33" i="18" l="1"/>
  <c r="E35" i="18"/>
  <c r="E36" i="18" l="1"/>
  <c r="E37" i="18" s="1"/>
  <c r="E39" i="18" s="1"/>
  <c r="E40" i="18" s="1"/>
  <c r="F9" i="18" l="1"/>
  <c r="G14" i="18"/>
  <c r="N44" i="18" s="1"/>
  <c r="G15" i="18"/>
  <c r="P46" i="18" s="1"/>
  <c r="D9" i="18" l="1"/>
  <c r="C18" i="18"/>
  <c r="D48" i="18" s="1"/>
  <c r="C48" i="18" s="1"/>
  <c r="E14" i="18"/>
  <c r="H44" i="18" s="1"/>
  <c r="H9" i="18"/>
  <c r="H23" i="18" s="1"/>
  <c r="H15" i="18"/>
  <c r="S46" i="18" s="1"/>
  <c r="D15" i="18"/>
  <c r="G46" i="18" s="1"/>
  <c r="D14" i="18"/>
  <c r="E44" i="18" s="1"/>
  <c r="E9" i="18"/>
  <c r="E23" i="18" s="1"/>
  <c r="C7" i="23"/>
  <c r="F14" i="18"/>
  <c r="K44" i="18" s="1"/>
  <c r="E15" i="18"/>
  <c r="J46" i="18" s="1"/>
  <c r="H14" i="18"/>
  <c r="Q44" i="18" s="1"/>
  <c r="G9" i="18"/>
  <c r="C8" i="23"/>
  <c r="F23" i="18"/>
  <c r="K43" i="18"/>
  <c r="F15" i="18"/>
  <c r="M46" i="18" s="1"/>
  <c r="D23" i="18" l="1"/>
  <c r="D49" i="18"/>
  <c r="E43" i="18"/>
  <c r="C17" i="23"/>
  <c r="Q43" i="18"/>
  <c r="H43" i="18"/>
  <c r="C46" i="18"/>
  <c r="C44" i="18"/>
  <c r="C31" i="23"/>
  <c r="G23" i="18"/>
  <c r="N43" i="18"/>
  <c r="A28" i="23"/>
  <c r="C43" i="18" l="1"/>
  <c r="D7" i="18" l="1"/>
  <c r="D16" i="18" l="1"/>
  <c r="D29" i="18" s="1"/>
  <c r="E7" i="18" l="1"/>
  <c r="E16" i="18" l="1"/>
  <c r="E29" i="18" s="1"/>
  <c r="F7" i="18" l="1"/>
  <c r="F16" i="18" l="1"/>
  <c r="F29" i="18" s="1"/>
  <c r="G7" i="18" l="1"/>
  <c r="G16" i="18" l="1"/>
  <c r="G29" i="18" s="1"/>
  <c r="H16" i="18" l="1"/>
  <c r="H7" i="18"/>
  <c r="H29" i="18" l="1"/>
  <c r="G8" i="24" l="1"/>
  <c r="F23" i="25" l="1"/>
  <c r="F9" i="23" s="1"/>
  <c r="H8" i="24" l="1"/>
  <c r="I8" i="24" l="1"/>
  <c r="G23" i="25"/>
  <c r="G9" i="23" s="1"/>
  <c r="H23" i="25" l="1"/>
  <c r="H9" i="23" s="1"/>
  <c r="F7" i="24" l="1"/>
  <c r="E8" i="24" l="1"/>
  <c r="E22" i="25"/>
  <c r="F8" i="24"/>
  <c r="G11" i="27" l="1"/>
  <c r="G27" i="27" s="1"/>
  <c r="E23" i="25"/>
  <c r="E9" i="23" s="1"/>
  <c r="D23" i="25"/>
  <c r="D9" i="23" s="1"/>
  <c r="E19" i="23" l="1"/>
  <c r="E33" i="23"/>
  <c r="F33" i="23" l="1"/>
  <c r="E34" i="23"/>
  <c r="F19" i="23"/>
  <c r="E20" i="23"/>
  <c r="E7" i="24"/>
  <c r="G19" i="23" l="1"/>
  <c r="F20" i="23"/>
  <c r="D22" i="25"/>
  <c r="F34" i="23"/>
  <c r="G33" i="23"/>
  <c r="F11" i="27" l="1"/>
  <c r="F27" i="27" s="1"/>
  <c r="H33" i="23"/>
  <c r="H34" i="23" s="1"/>
  <c r="G34" i="23"/>
  <c r="H19" i="23"/>
  <c r="H20" i="23" s="1"/>
  <c r="G20" i="23"/>
  <c r="G7" i="24"/>
  <c r="C21" i="23" l="1"/>
  <c r="C35" i="23"/>
  <c r="F22" i="25"/>
  <c r="H7" i="24"/>
  <c r="H11" i="27" l="1"/>
  <c r="H27" i="27" s="1"/>
  <c r="G22" i="25"/>
  <c r="I7" i="24"/>
  <c r="I11" i="27" l="1"/>
  <c r="I27" i="27" s="1"/>
  <c r="H22" i="25"/>
  <c r="C7" i="24"/>
  <c r="D7" i="24"/>
  <c r="J11" i="27" l="1"/>
  <c r="J27" i="27" s="1"/>
  <c r="B22" i="25"/>
  <c r="C22" i="25"/>
  <c r="E11" i="27" l="1"/>
  <c r="E27" i="27" s="1"/>
  <c r="E20" i="27" s="1"/>
  <c r="E22" i="27" s="1"/>
  <c r="F18" i="27" s="1"/>
  <c r="F21" i="27" s="1"/>
  <c r="D11" i="27"/>
  <c r="D27" i="27" s="1"/>
  <c r="F20" i="27" l="1"/>
  <c r="F22" i="27" s="1"/>
  <c r="G18" i="27" s="1"/>
  <c r="G20" i="27" s="1"/>
  <c r="D68" i="27"/>
  <c r="D70" i="27" s="1"/>
  <c r="E66" i="27" s="1"/>
  <c r="D33" i="27"/>
  <c r="D54" i="27"/>
  <c r="D56" i="27" s="1"/>
  <c r="E52" i="27" s="1"/>
  <c r="D40" i="27"/>
  <c r="D42" i="27" s="1"/>
  <c r="E38" i="27" s="1"/>
  <c r="D61" i="27"/>
  <c r="D63" i="27" s="1"/>
  <c r="E59" i="27" s="1"/>
  <c r="D47" i="27"/>
  <c r="D49" i="27" s="1"/>
  <c r="E45" i="27" s="1"/>
  <c r="D35" i="27" l="1"/>
  <c r="D75" i="27"/>
  <c r="E47" i="27"/>
  <c r="E48" i="27"/>
  <c r="E61" i="27"/>
  <c r="E62" i="27"/>
  <c r="E40" i="27"/>
  <c r="E41" i="27"/>
  <c r="E69" i="27"/>
  <c r="E68" i="27"/>
  <c r="E54" i="27"/>
  <c r="E55" i="27"/>
  <c r="G21" i="27"/>
  <c r="G22" i="27" s="1"/>
  <c r="H18" i="27" s="1"/>
  <c r="E70" i="27" l="1"/>
  <c r="F66" i="27" s="1"/>
  <c r="F69" i="27" s="1"/>
  <c r="E49" i="27"/>
  <c r="F45" i="27" s="1"/>
  <c r="F47" i="27" s="1"/>
  <c r="E31" i="27"/>
  <c r="D77" i="27"/>
  <c r="D85" i="27" s="1"/>
  <c r="D94" i="27" s="1"/>
  <c r="D6" i="36" s="1"/>
  <c r="E63" i="27"/>
  <c r="F59" i="27" s="1"/>
  <c r="E42" i="27"/>
  <c r="F38" i="27" s="1"/>
  <c r="E56" i="27"/>
  <c r="F52" i="27" s="1"/>
  <c r="H21" i="27"/>
  <c r="H20" i="27"/>
  <c r="F68" i="27" l="1"/>
  <c r="F70" i="27" s="1"/>
  <c r="G66" i="27" s="1"/>
  <c r="G68" i="27" s="1"/>
  <c r="F48" i="27"/>
  <c r="F49" i="27" s="1"/>
  <c r="G45" i="27" s="1"/>
  <c r="G48" i="27" s="1"/>
  <c r="F55" i="27"/>
  <c r="F54" i="27"/>
  <c r="E33" i="27"/>
  <c r="E34" i="27"/>
  <c r="E76" i="27" s="1"/>
  <c r="E84" i="27" s="1"/>
  <c r="E91" i="27" s="1"/>
  <c r="E19" i="28" s="1"/>
  <c r="E80" i="28" s="1"/>
  <c r="E74" i="27"/>
  <c r="E82" i="27" s="1"/>
  <c r="E92" i="27" s="1"/>
  <c r="E15" i="29" s="1"/>
  <c r="F41" i="27"/>
  <c r="F40" i="27"/>
  <c r="F61" i="27"/>
  <c r="F62" i="27"/>
  <c r="H22" i="27"/>
  <c r="I18" i="27" s="1"/>
  <c r="I21" i="27" s="1"/>
  <c r="G47" i="27" l="1"/>
  <c r="G49" i="27" s="1"/>
  <c r="H45" i="27" s="1"/>
  <c r="H47" i="27" s="1"/>
  <c r="G69" i="27"/>
  <c r="G70" i="27" s="1"/>
  <c r="H66" i="27" s="1"/>
  <c r="H69" i="27" s="1"/>
  <c r="F56" i="27"/>
  <c r="G52" i="27" s="1"/>
  <c r="G55" i="27" s="1"/>
  <c r="E5" i="36"/>
  <c r="F42" i="27"/>
  <c r="G38" i="27" s="1"/>
  <c r="G40" i="27" s="1"/>
  <c r="F63" i="27"/>
  <c r="G59" i="27" s="1"/>
  <c r="G62" i="27" s="1"/>
  <c r="E24" i="29"/>
  <c r="E25" i="29" s="1"/>
  <c r="E56" i="29" s="1"/>
  <c r="E20" i="28" s="1"/>
  <c r="E28" i="29"/>
  <c r="E54" i="29" s="1"/>
  <c r="E21" i="28" s="1"/>
  <c r="E75" i="27"/>
  <c r="E83" i="27" s="1"/>
  <c r="E93" i="27" s="1"/>
  <c r="E35" i="27"/>
  <c r="I20" i="27"/>
  <c r="I22" i="27" s="1"/>
  <c r="J18" i="27" s="1"/>
  <c r="J21" i="27" s="1"/>
  <c r="H48" i="27" l="1"/>
  <c r="H49" i="27" s="1"/>
  <c r="I45" i="27" s="1"/>
  <c r="I47" i="27" s="1"/>
  <c r="H68" i="27"/>
  <c r="H70" i="27" s="1"/>
  <c r="I66" i="27" s="1"/>
  <c r="I69" i="27" s="1"/>
  <c r="G54" i="27"/>
  <c r="G56" i="27" s="1"/>
  <c r="H52" i="27" s="1"/>
  <c r="H55" i="27" s="1"/>
  <c r="E79" i="28"/>
  <c r="E81" i="28" s="1"/>
  <c r="E94" i="28" s="1"/>
  <c r="G41" i="27"/>
  <c r="G42" i="27" s="1"/>
  <c r="H38" i="27" s="1"/>
  <c r="H41" i="27" s="1"/>
  <c r="G61" i="27"/>
  <c r="G63" i="27" s="1"/>
  <c r="H59" i="27" s="1"/>
  <c r="H62" i="27" s="1"/>
  <c r="F31" i="27"/>
  <c r="E77" i="27"/>
  <c r="E85" i="27" s="1"/>
  <c r="J20" i="27"/>
  <c r="J22" i="27" s="1"/>
  <c r="I68" i="27" l="1"/>
  <c r="I70" i="27" s="1"/>
  <c r="J66" i="27" s="1"/>
  <c r="J68" i="27" s="1"/>
  <c r="I48" i="27"/>
  <c r="I49" i="27" s="1"/>
  <c r="J45" i="27" s="1"/>
  <c r="J48" i="27" s="1"/>
  <c r="H61" i="27"/>
  <c r="H63" i="27" s="1"/>
  <c r="I59" i="27" s="1"/>
  <c r="I62" i="27" s="1"/>
  <c r="H40" i="27"/>
  <c r="H42" i="27" s="1"/>
  <c r="I38" i="27" s="1"/>
  <c r="I41" i="27" s="1"/>
  <c r="H54" i="27"/>
  <c r="H56" i="27" s="1"/>
  <c r="I52" i="27" s="1"/>
  <c r="F33" i="27"/>
  <c r="F75" i="27" s="1"/>
  <c r="F83" i="27" s="1"/>
  <c r="F93" i="27" s="1"/>
  <c r="F16" i="29" s="1"/>
  <c r="F31" i="29" s="1"/>
  <c r="F74" i="27"/>
  <c r="F82" i="27" s="1"/>
  <c r="F92" i="27" s="1"/>
  <c r="F34" i="27"/>
  <c r="F76" i="27" s="1"/>
  <c r="F84" i="27" s="1"/>
  <c r="F91" i="27" s="1"/>
  <c r="E94" i="27"/>
  <c r="E6" i="36" s="1"/>
  <c r="E86" i="27"/>
  <c r="J69" i="27" l="1"/>
  <c r="J70" i="27" s="1"/>
  <c r="J47" i="27"/>
  <c r="J49" i="27" s="1"/>
  <c r="I61" i="27"/>
  <c r="I63" i="27" s="1"/>
  <c r="J59" i="27" s="1"/>
  <c r="J62" i="27" s="1"/>
  <c r="I40" i="27"/>
  <c r="I42" i="27" s="1"/>
  <c r="J38" i="27" s="1"/>
  <c r="J40" i="27" s="1"/>
  <c r="I55" i="27"/>
  <c r="I54" i="27"/>
  <c r="F5" i="36"/>
  <c r="F37" i="36" s="1"/>
  <c r="D6" i="18"/>
  <c r="D50" i="18" s="1"/>
  <c r="F15" i="29"/>
  <c r="F17" i="29"/>
  <c r="F19" i="28"/>
  <c r="F80" i="28" s="1"/>
  <c r="D10" i="18"/>
  <c r="D24" i="18" s="1"/>
  <c r="F35" i="27"/>
  <c r="J61" i="27" l="1"/>
  <c r="J63" i="27" s="1"/>
  <c r="I56" i="27"/>
  <c r="J52" i="27" s="1"/>
  <c r="J54" i="27" s="1"/>
  <c r="J41" i="27"/>
  <c r="J42" i="27" s="1"/>
  <c r="F24" i="29"/>
  <c r="F25" i="29" s="1"/>
  <c r="F28" i="29"/>
  <c r="F54" i="29" s="1"/>
  <c r="F21" i="28" s="1"/>
  <c r="D52" i="18"/>
  <c r="C50" i="18"/>
  <c r="G31" i="27"/>
  <c r="F77" i="27"/>
  <c r="F85" i="27" s="1"/>
  <c r="J55" i="27" l="1"/>
  <c r="J56" i="27" s="1"/>
  <c r="F30" i="29"/>
  <c r="F32" i="29" s="1"/>
  <c r="F56" i="29"/>
  <c r="F94" i="27"/>
  <c r="F86" i="27"/>
  <c r="G74" i="27"/>
  <c r="G82" i="27" s="1"/>
  <c r="G92" i="27" s="1"/>
  <c r="G34" i="27"/>
  <c r="G76" i="27" s="1"/>
  <c r="G84" i="27" s="1"/>
  <c r="G91" i="27" s="1"/>
  <c r="G33" i="27"/>
  <c r="G75" i="27" s="1"/>
  <c r="G83" i="27" s="1"/>
  <c r="G93" i="27" s="1"/>
  <c r="G16" i="29" s="1"/>
  <c r="G31" i="29" s="1"/>
  <c r="B28" i="30" l="1"/>
  <c r="F6" i="36"/>
  <c r="F48" i="36" s="1"/>
  <c r="G5" i="36"/>
  <c r="G37" i="36" s="1"/>
  <c r="E6" i="18"/>
  <c r="G15" i="29"/>
  <c r="F20" i="28"/>
  <c r="F79" i="28" s="1"/>
  <c r="F81" i="28" s="1"/>
  <c r="F94" i="28" s="1"/>
  <c r="D11" i="18"/>
  <c r="E10" i="18"/>
  <c r="E24" i="18" s="1"/>
  <c r="G19" i="28"/>
  <c r="G80" i="28" s="1"/>
  <c r="G17" i="29"/>
  <c r="G35" i="27"/>
  <c r="G45" i="18" l="1"/>
  <c r="G49" i="18" s="1"/>
  <c r="G52" i="18" s="1"/>
  <c r="F49" i="36"/>
  <c r="F59" i="36" s="1"/>
  <c r="F20" i="29"/>
  <c r="F40" i="29" s="1"/>
  <c r="D12" i="18"/>
  <c r="D25" i="18" s="1"/>
  <c r="G28" i="29"/>
  <c r="G54" i="29" s="1"/>
  <c r="G21" i="28" s="1"/>
  <c r="G24" i="29"/>
  <c r="G25" i="29" s="1"/>
  <c r="G77" i="27"/>
  <c r="G85" i="27" s="1"/>
  <c r="H31" i="27"/>
  <c r="H74" i="27" l="1"/>
  <c r="H82" i="27" s="1"/>
  <c r="H92" i="27" s="1"/>
  <c r="H34" i="27"/>
  <c r="H76" i="27" s="1"/>
  <c r="H84" i="27" s="1"/>
  <c r="H91" i="27" s="1"/>
  <c r="H33" i="27"/>
  <c r="H75" i="27" s="1"/>
  <c r="H83" i="27" s="1"/>
  <c r="H93" i="27" s="1"/>
  <c r="H16" i="29" s="1"/>
  <c r="H31" i="29" s="1"/>
  <c r="G56" i="29"/>
  <c r="G30" i="29"/>
  <c r="G32" i="29" s="1"/>
  <c r="G94" i="27"/>
  <c r="G86" i="27"/>
  <c r="F41" i="29"/>
  <c r="F42" i="29" s="1"/>
  <c r="F43" i="29" s="1"/>
  <c r="F57" i="29"/>
  <c r="B23" i="30" s="1"/>
  <c r="B29" i="30" l="1"/>
  <c r="G6" i="36"/>
  <c r="G48" i="36" s="1"/>
  <c r="H35" i="27"/>
  <c r="H77" i="27" s="1"/>
  <c r="H85" i="27" s="1"/>
  <c r="H5" i="36"/>
  <c r="H37" i="36" s="1"/>
  <c r="H15" i="29"/>
  <c r="F6" i="18"/>
  <c r="H17" i="29"/>
  <c r="F10" i="18"/>
  <c r="F24" i="18" s="1"/>
  <c r="H19" i="28"/>
  <c r="H80" i="28" s="1"/>
  <c r="F44" i="29"/>
  <c r="F45" i="29" s="1"/>
  <c r="F49" i="29"/>
  <c r="F50" i="29" s="1"/>
  <c r="E11" i="18"/>
  <c r="J45" i="18" s="1"/>
  <c r="J49" i="18" s="1"/>
  <c r="J52" i="18" s="1"/>
  <c r="G20" i="28"/>
  <c r="G79" i="28" s="1"/>
  <c r="G81" i="28" s="1"/>
  <c r="G94" i="28" s="1"/>
  <c r="G49" i="36" l="1"/>
  <c r="G59" i="36" s="1"/>
  <c r="I31" i="27"/>
  <c r="I33" i="27" s="1"/>
  <c r="H94" i="27"/>
  <c r="H86" i="27"/>
  <c r="G20" i="29"/>
  <c r="G40" i="29" s="1"/>
  <c r="E12" i="18"/>
  <c r="E25" i="18" s="1"/>
  <c r="H24" i="29"/>
  <c r="H25" i="29" s="1"/>
  <c r="H28" i="29"/>
  <c r="H54" i="29" s="1"/>
  <c r="H21" i="28" s="1"/>
  <c r="B30" i="30" l="1"/>
  <c r="H6" i="36"/>
  <c r="H48" i="36" s="1"/>
  <c r="I34" i="27"/>
  <c r="I76" i="27" s="1"/>
  <c r="I84" i="27" s="1"/>
  <c r="I91" i="27" s="1"/>
  <c r="G10" i="18" s="1"/>
  <c r="G24" i="18" s="1"/>
  <c r="I74" i="27"/>
  <c r="I82" i="27" s="1"/>
  <c r="I92" i="27" s="1"/>
  <c r="I5" i="36" s="1"/>
  <c r="I37" i="36" s="1"/>
  <c r="G57" i="29"/>
  <c r="B24" i="30" s="1"/>
  <c r="G41" i="29"/>
  <c r="G42" i="29" s="1"/>
  <c r="G43" i="29" s="1"/>
  <c r="H30" i="29"/>
  <c r="H32" i="29" s="1"/>
  <c r="H56" i="29"/>
  <c r="I75" i="27"/>
  <c r="I83" i="27" s="1"/>
  <c r="I93" i="27" s="1"/>
  <c r="I16" i="29" s="1"/>
  <c r="I31" i="29" s="1"/>
  <c r="H49" i="36" l="1"/>
  <c r="H59" i="36" s="1"/>
  <c r="I19" i="28"/>
  <c r="I80" i="28" s="1"/>
  <c r="I35" i="27"/>
  <c r="I77" i="27" s="1"/>
  <c r="I85" i="27" s="1"/>
  <c r="I94" i="27" s="1"/>
  <c r="I17" i="29"/>
  <c r="G6" i="18"/>
  <c r="I15" i="29"/>
  <c r="I24" i="29" s="1"/>
  <c r="I25" i="29" s="1"/>
  <c r="I56" i="29" s="1"/>
  <c r="H20" i="28"/>
  <c r="H79" i="28" s="1"/>
  <c r="H81" i="28" s="1"/>
  <c r="H94" i="28" s="1"/>
  <c r="F11" i="18"/>
  <c r="M45" i="18" s="1"/>
  <c r="M49" i="18" s="1"/>
  <c r="M52" i="18" s="1"/>
  <c r="G49" i="29"/>
  <c r="G50" i="29" s="1"/>
  <c r="G44" i="29"/>
  <c r="G45" i="29" s="1"/>
  <c r="J31" i="27" l="1"/>
  <c r="J34" i="27" s="1"/>
  <c r="J76" i="27" s="1"/>
  <c r="J84" i="27" s="1"/>
  <c r="J91" i="27" s="1"/>
  <c r="B31" i="30"/>
  <c r="I6" i="36"/>
  <c r="I48" i="36" s="1"/>
  <c r="I30" i="29"/>
  <c r="I28" i="29"/>
  <c r="I54" i="29" s="1"/>
  <c r="I21" i="28" s="1"/>
  <c r="I86" i="27"/>
  <c r="H20" i="29"/>
  <c r="H40" i="29" s="1"/>
  <c r="F12" i="18"/>
  <c r="F25" i="18" s="1"/>
  <c r="I20" i="28"/>
  <c r="G11" i="18"/>
  <c r="P45" i="18" s="1"/>
  <c r="J33" i="27" l="1"/>
  <c r="J35" i="27" s="1"/>
  <c r="J77" i="27" s="1"/>
  <c r="J85" i="27" s="1"/>
  <c r="J94" i="27" s="1"/>
  <c r="J6" i="36" s="1"/>
  <c r="J74" i="27"/>
  <c r="J82" i="27" s="1"/>
  <c r="J92" i="27" s="1"/>
  <c r="J5" i="36" s="1"/>
  <c r="J37" i="36" s="1"/>
  <c r="K37" i="36" s="1"/>
  <c r="I49" i="36"/>
  <c r="I59" i="36" s="1"/>
  <c r="I79" i="28"/>
  <c r="I81" i="28" s="1"/>
  <c r="I94" i="28" s="1"/>
  <c r="I20" i="29" s="1"/>
  <c r="I32" i="29"/>
  <c r="H57" i="29"/>
  <c r="B25" i="30" s="1"/>
  <c r="H41" i="29"/>
  <c r="H42" i="29" s="1"/>
  <c r="H43" i="29" s="1"/>
  <c r="H10" i="18"/>
  <c r="H24" i="18" s="1"/>
  <c r="B65" i="30" a="1"/>
  <c r="J19" i="28"/>
  <c r="J80" i="28" s="1"/>
  <c r="J17" i="29"/>
  <c r="P49" i="18"/>
  <c r="P52" i="18" s="1"/>
  <c r="J15" i="29" l="1"/>
  <c r="J24" i="29" s="1"/>
  <c r="J25" i="29" s="1"/>
  <c r="J30" i="29" s="1"/>
  <c r="H6" i="18"/>
  <c r="J48" i="36"/>
  <c r="J75" i="27"/>
  <c r="J83" i="27" s="1"/>
  <c r="J86" i="27" s="1"/>
  <c r="G12" i="18"/>
  <c r="G25" i="18" s="1"/>
  <c r="I40" i="29"/>
  <c r="I57" i="29" s="1"/>
  <c r="B32" i="30"/>
  <c r="H17" i="18"/>
  <c r="S51" i="18" s="1"/>
  <c r="C51" i="18" s="1"/>
  <c r="B67" i="30"/>
  <c r="B68" i="30"/>
  <c r="B65" i="30"/>
  <c r="B71" i="30"/>
  <c r="B70" i="30"/>
  <c r="B66" i="30"/>
  <c r="B69" i="30"/>
  <c r="H44" i="29"/>
  <c r="H45" i="29" s="1"/>
  <c r="H49" i="29"/>
  <c r="H50" i="29" s="1"/>
  <c r="J49" i="36" l="1"/>
  <c r="K48" i="36"/>
  <c r="K72" i="36" s="1"/>
  <c r="B38" i="30" s="1"/>
  <c r="J93" i="27"/>
  <c r="J16" i="29" s="1"/>
  <c r="J31" i="29" s="1"/>
  <c r="J56" i="29"/>
  <c r="J20" i="28" s="1"/>
  <c r="J28" i="29"/>
  <c r="J54" i="29" s="1"/>
  <c r="J21" i="28" s="1"/>
  <c r="I41" i="29"/>
  <c r="I42" i="29" s="1"/>
  <c r="I43" i="29" s="1"/>
  <c r="I49" i="29" s="1"/>
  <c r="I50" i="29" s="1"/>
  <c r="B26" i="30"/>
  <c r="K49" i="36" l="1"/>
  <c r="K73" i="36" s="1"/>
  <c r="B39" i="30" s="1"/>
  <c r="J59" i="36"/>
  <c r="K59" i="36" s="1"/>
  <c r="K78" i="36" s="1"/>
  <c r="H11" i="18"/>
  <c r="S45" i="18" s="1"/>
  <c r="S49" i="18" s="1"/>
  <c r="S52" i="18" s="1"/>
  <c r="J32" i="29"/>
  <c r="J79" i="28"/>
  <c r="J81" i="28" s="1"/>
  <c r="J94" i="28" s="1"/>
  <c r="J20" i="29" s="1"/>
  <c r="I44" i="29"/>
  <c r="I45" i="29" s="1"/>
  <c r="B42" i="30" l="1"/>
  <c r="C45" i="18"/>
  <c r="J40" i="29"/>
  <c r="J41" i="29" s="1"/>
  <c r="J42" i="29" s="1"/>
  <c r="J43" i="29" s="1"/>
  <c r="H12" i="18"/>
  <c r="H25" i="18" s="1"/>
  <c r="J57" i="29" l="1"/>
  <c r="B27" i="30" s="1"/>
  <c r="J49" i="29"/>
  <c r="J50" i="29" s="1"/>
  <c r="C51" i="29" s="1"/>
  <c r="C55" i="29" s="1"/>
  <c r="J44" i="29"/>
  <c r="J45" i="29" s="1"/>
  <c r="B9" i="30" l="1"/>
  <c r="C12" i="23"/>
  <c r="C30" i="23" l="1"/>
  <c r="C32" i="23" s="1"/>
  <c r="C16" i="23"/>
  <c r="C18" i="23" s="1"/>
  <c r="C50" i="23" l="1"/>
  <c r="D22" i="23"/>
  <c r="D36" i="23"/>
  <c r="C51" i="23"/>
  <c r="B12" i="30" l="1"/>
  <c r="F37" i="23"/>
  <c r="H37" i="23"/>
  <c r="G37" i="23"/>
  <c r="D37" i="23"/>
  <c r="E37" i="23"/>
  <c r="D23" i="23"/>
  <c r="F23" i="23"/>
  <c r="G23" i="23"/>
  <c r="E23" i="23"/>
  <c r="H23" i="23"/>
  <c r="G24" i="23" l="1"/>
  <c r="G46" i="23" s="1"/>
  <c r="G25" i="23"/>
  <c r="D39" i="23"/>
  <c r="D38" i="23"/>
  <c r="F25" i="23"/>
  <c r="F24" i="23"/>
  <c r="F46" i="23" s="1"/>
  <c r="G38" i="23"/>
  <c r="G39" i="23"/>
  <c r="H24" i="23"/>
  <c r="H46" i="23" s="1"/>
  <c r="H25" i="23"/>
  <c r="D25" i="23"/>
  <c r="D24" i="23"/>
  <c r="H38" i="23"/>
  <c r="H39" i="23"/>
  <c r="E24" i="23"/>
  <c r="E46" i="23" s="1"/>
  <c r="E25" i="23"/>
  <c r="E38" i="23"/>
  <c r="E39" i="23"/>
  <c r="F39" i="23"/>
  <c r="F38" i="23"/>
  <c r="J19" i="36" l="1"/>
  <c r="J35" i="36" s="1"/>
  <c r="F52" i="30"/>
  <c r="G19" i="36"/>
  <c r="G35" i="36" s="1"/>
  <c r="C52" i="30"/>
  <c r="G47" i="23"/>
  <c r="H47" i="23"/>
  <c r="I19" i="36"/>
  <c r="I35" i="36" s="1"/>
  <c r="E52" i="30"/>
  <c r="E47" i="23"/>
  <c r="B19" i="30" s="1"/>
  <c r="H19" i="36"/>
  <c r="H35" i="36" s="1"/>
  <c r="D52" i="30"/>
  <c r="F47" i="23"/>
  <c r="C26" i="23"/>
  <c r="C27" i="23" s="1"/>
  <c r="D48" i="23"/>
  <c r="D46" i="23"/>
  <c r="F19" i="36" s="1"/>
  <c r="D47" i="23"/>
  <c r="D49" i="23"/>
  <c r="C40" i="23"/>
  <c r="C41" i="23" s="1"/>
  <c r="B15" i="30"/>
  <c r="F8" i="18"/>
  <c r="B14" i="30"/>
  <c r="E8" i="18"/>
  <c r="B17" i="30"/>
  <c r="H8" i="18"/>
  <c r="B16" i="30"/>
  <c r="G8" i="18"/>
  <c r="T18" i="30" l="1"/>
  <c r="T23" i="30" s="1"/>
  <c r="D25" i="32" a="1"/>
  <c r="B20" i="30"/>
  <c r="B22" i="30"/>
  <c r="B21" i="30"/>
  <c r="F35" i="36"/>
  <c r="K35" i="36" s="1"/>
  <c r="B18" i="30"/>
  <c r="B10" i="30"/>
  <c r="B11" i="30"/>
  <c r="H22" i="18"/>
  <c r="H26" i="18" s="1"/>
  <c r="R42" i="18"/>
  <c r="R49" i="18" s="1"/>
  <c r="R52" i="18" s="1"/>
  <c r="F22" i="18"/>
  <c r="F26" i="18" s="1"/>
  <c r="L42" i="18"/>
  <c r="L49" i="18" s="1"/>
  <c r="L52" i="18" s="1"/>
  <c r="B13" i="30"/>
  <c r="D8" i="18"/>
  <c r="G22" i="18"/>
  <c r="G26" i="18" s="1"/>
  <c r="O42" i="18"/>
  <c r="O49" i="18" s="1"/>
  <c r="O52" i="18" s="1"/>
  <c r="E22" i="18"/>
  <c r="E26" i="18" s="1"/>
  <c r="I42" i="18"/>
  <c r="I49" i="18" s="1"/>
  <c r="I52" i="18" s="1"/>
  <c r="D25" i="32" l="1"/>
  <c r="G29" i="32"/>
  <c r="D27" i="32"/>
  <c r="H30" i="32"/>
  <c r="E35" i="32"/>
  <c r="F33" i="32"/>
  <c r="H33" i="32"/>
  <c r="F27" i="32"/>
  <c r="E27" i="32"/>
  <c r="D35" i="32"/>
  <c r="D28" i="32"/>
  <c r="F25" i="32"/>
  <c r="D30" i="32"/>
  <c r="G33" i="32"/>
  <c r="H31" i="32"/>
  <c r="D33" i="32"/>
  <c r="G26" i="32"/>
  <c r="E26" i="32"/>
  <c r="F26" i="32"/>
  <c r="G35" i="32"/>
  <c r="E29" i="32"/>
  <c r="D32" i="32"/>
  <c r="D31" i="32"/>
  <c r="E32" i="32"/>
  <c r="H25" i="32"/>
  <c r="H26" i="32"/>
  <c r="E31" i="32"/>
  <c r="H35" i="32"/>
  <c r="H34" i="32"/>
  <c r="F28" i="32"/>
  <c r="F30" i="32"/>
  <c r="F29" i="32"/>
  <c r="F31" i="32"/>
  <c r="E33" i="32"/>
  <c r="E25" i="32"/>
  <c r="E34" i="32"/>
  <c r="D34" i="32"/>
  <c r="G27" i="32"/>
  <c r="H28" i="32"/>
  <c r="H27" i="32"/>
  <c r="G30" i="32"/>
  <c r="G32" i="32"/>
  <c r="G31" i="32"/>
  <c r="G34" i="32"/>
  <c r="F34" i="32"/>
  <c r="H29" i="32"/>
  <c r="H32" i="32"/>
  <c r="E30" i="32"/>
  <c r="F32" i="32"/>
  <c r="D26" i="32"/>
  <c r="G25" i="32"/>
  <c r="F35" i="32"/>
  <c r="D29" i="32"/>
  <c r="G28" i="32"/>
  <c r="E28" i="32"/>
  <c r="F28" i="18"/>
  <c r="F30" i="18" s="1"/>
  <c r="H11" i="36" s="1"/>
  <c r="H38" i="36" s="1"/>
  <c r="H21" i="36"/>
  <c r="H27" i="36" s="1"/>
  <c r="G28" i="18"/>
  <c r="G30" i="18" s="1"/>
  <c r="I11" i="36" s="1"/>
  <c r="I38" i="36" s="1"/>
  <c r="I21" i="36"/>
  <c r="I27" i="36" s="1"/>
  <c r="H28" i="18"/>
  <c r="H30" i="18" s="1"/>
  <c r="J11" i="36" s="1"/>
  <c r="J38" i="36" s="1"/>
  <c r="J21" i="36"/>
  <c r="J27" i="36" s="1"/>
  <c r="E28" i="18"/>
  <c r="E30" i="18" s="1"/>
  <c r="G11" i="36" s="1"/>
  <c r="G38" i="36" s="1"/>
  <c r="G21" i="36"/>
  <c r="G27" i="36" s="1"/>
  <c r="D22" i="18"/>
  <c r="D26" i="18" s="1"/>
  <c r="F42" i="18"/>
  <c r="K47" i="18" l="1"/>
  <c r="K49" i="18" s="1"/>
  <c r="K52" i="18" s="1"/>
  <c r="Q47" i="18"/>
  <c r="Q49" i="18" s="1"/>
  <c r="Q52" i="18" s="1"/>
  <c r="I30" i="36"/>
  <c r="I42" i="36" s="1"/>
  <c r="N47" i="18"/>
  <c r="N49" i="18" s="1"/>
  <c r="N52" i="18" s="1"/>
  <c r="H47" i="18"/>
  <c r="H49" i="18" s="1"/>
  <c r="H52" i="18" s="1"/>
  <c r="D28" i="18"/>
  <c r="D30" i="18" s="1"/>
  <c r="F11" i="36" s="1"/>
  <c r="F38" i="36" s="1"/>
  <c r="K38" i="36" s="1"/>
  <c r="F21" i="36"/>
  <c r="F27" i="36" s="1"/>
  <c r="F49" i="18"/>
  <c r="F52" i="18" s="1"/>
  <c r="C42" i="18"/>
  <c r="J28" i="36" l="1"/>
  <c r="J40" i="36" s="1"/>
  <c r="J30" i="36"/>
  <c r="J42" i="36" s="1"/>
  <c r="H28" i="36"/>
  <c r="H40" i="36" s="1"/>
  <c r="H30" i="36"/>
  <c r="H42" i="36" s="1"/>
  <c r="G28" i="36"/>
  <c r="G40" i="36" s="1"/>
  <c r="G30" i="36"/>
  <c r="G42" i="36" s="1"/>
  <c r="I39" i="36"/>
  <c r="I28" i="36"/>
  <c r="I40" i="36" s="1"/>
  <c r="J39" i="36"/>
  <c r="G39" i="36"/>
  <c r="H39" i="36"/>
  <c r="E47" i="18"/>
  <c r="E49" i="18" s="1"/>
  <c r="E52" i="18" s="1"/>
  <c r="F30" i="36" l="1"/>
  <c r="K27" i="36"/>
  <c r="J41" i="36"/>
  <c r="J50" i="36" s="1"/>
  <c r="J51" i="36" s="1"/>
  <c r="J60" i="36" s="1"/>
  <c r="I41" i="36"/>
  <c r="I50" i="36" s="1"/>
  <c r="G41" i="36"/>
  <c r="G50" i="36" s="1"/>
  <c r="H41" i="36"/>
  <c r="H50" i="36" s="1"/>
  <c r="G29" i="36"/>
  <c r="G53" i="36"/>
  <c r="G61" i="36" s="1"/>
  <c r="H29" i="36"/>
  <c r="H53" i="36"/>
  <c r="H61" i="36" s="1"/>
  <c r="I29" i="36"/>
  <c r="I53" i="36"/>
  <c r="I61" i="36" s="1"/>
  <c r="J29" i="36"/>
  <c r="J53" i="36"/>
  <c r="J61" i="36" s="1"/>
  <c r="J43" i="36"/>
  <c r="J52" i="36" s="1"/>
  <c r="H31" i="36"/>
  <c r="H63" i="36" s="1"/>
  <c r="G31" i="36"/>
  <c r="G63" i="36" s="1"/>
  <c r="J31" i="36"/>
  <c r="J63" i="36" s="1"/>
  <c r="G43" i="36"/>
  <c r="G52" i="36" s="1"/>
  <c r="H43" i="36"/>
  <c r="I31" i="36"/>
  <c r="I63" i="36" s="1"/>
  <c r="F28" i="36"/>
  <c r="C47" i="18"/>
  <c r="I43" i="36"/>
  <c r="F39" i="36"/>
  <c r="K39" i="36" s="1"/>
  <c r="C49" i="18"/>
  <c r="C55" i="18"/>
  <c r="C56" i="18" s="1"/>
  <c r="C52" i="18"/>
  <c r="C57" i="18"/>
  <c r="F40" i="36" l="1"/>
  <c r="K40" i="36" s="1"/>
  <c r="K28" i="36"/>
  <c r="F42" i="36"/>
  <c r="K42" i="36" s="1"/>
  <c r="K30" i="36"/>
  <c r="H51" i="36"/>
  <c r="H60" i="36" s="1"/>
  <c r="G51" i="36"/>
  <c r="G60" i="36" s="1"/>
  <c r="I51" i="36"/>
  <c r="I60" i="36" s="1"/>
  <c r="F29" i="36"/>
  <c r="K29" i="36" s="1"/>
  <c r="F53" i="36"/>
  <c r="F31" i="36"/>
  <c r="K31" i="36" s="1"/>
  <c r="K70" i="36" s="1"/>
  <c r="B36" i="30" s="1"/>
  <c r="J54" i="36"/>
  <c r="J62" i="36" s="1"/>
  <c r="G54" i="36"/>
  <c r="G62" i="36" s="1"/>
  <c r="I52" i="36"/>
  <c r="H52" i="36"/>
  <c r="B33" i="30"/>
  <c r="F43" i="36" l="1"/>
  <c r="K43" i="36" s="1"/>
  <c r="K68" i="36"/>
  <c r="B34" i="30" s="1"/>
  <c r="K69" i="36"/>
  <c r="B35" i="30" s="1"/>
  <c r="F41" i="36"/>
  <c r="F50" i="36" s="1"/>
  <c r="K50" i="36" s="1"/>
  <c r="K74" i="36" s="1"/>
  <c r="B40" i="30" s="1"/>
  <c r="F61" i="36"/>
  <c r="K61" i="36" s="1"/>
  <c r="K53" i="36"/>
  <c r="F63" i="36"/>
  <c r="K63" i="36" s="1"/>
  <c r="H54" i="36"/>
  <c r="H62" i="36" s="1"/>
  <c r="I54" i="36"/>
  <c r="I62" i="36" s="1"/>
  <c r="F52" i="36" l="1"/>
  <c r="F54" i="36" s="1"/>
  <c r="F62" i="36" s="1"/>
  <c r="K62" i="36" s="1"/>
  <c r="K83" i="36" s="1"/>
  <c r="K41" i="36"/>
  <c r="F51" i="36"/>
  <c r="K51" i="36" s="1"/>
  <c r="K75" i="36" s="1"/>
  <c r="B41" i="30" s="1"/>
  <c r="K54" i="36"/>
  <c r="K52" i="36" l="1"/>
  <c r="K82" i="36"/>
  <c r="F60" i="36"/>
  <c r="K60" i="36" s="1"/>
  <c r="K79" i="36" s="1"/>
  <c r="K81" i="36" l="1"/>
  <c r="B46" i="30"/>
  <c r="K85" i="36"/>
  <c r="B47" i="30" l="1"/>
  <c r="K86" i="36"/>
  <c r="B50" i="30" s="1"/>
  <c r="B45" i="30"/>
  <c r="K84" i="36"/>
  <c r="B49" i="30"/>
  <c r="K87" i="36" l="1"/>
  <c r="B48" i="30"/>
  <c r="K80" i="36"/>
  <c r="B44" i="30" s="1"/>
  <c r="B43" i="30"/>
  <c r="B51" i="3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43" authorId="0" shapeId="0" xr:uid="{64EF7E79-76FE-46B8-B8E0-631120F83489}">
      <text>
        <r>
          <rPr>
            <sz val="9"/>
            <color indexed="81"/>
            <rFont val="Tahoma"/>
            <family val="2"/>
          </rPr>
          <t xml:space="preserve">Value of commissioned assets for 2018/19 sourced from 2018/19 information disclosures. </t>
        </r>
      </text>
    </comment>
    <comment ref="A44" authorId="0" shapeId="0" xr:uid="{19D6BE92-DD78-4FCA-9F5C-9DBD468645E1}">
      <text>
        <r>
          <rPr>
            <sz val="9"/>
            <color indexed="81"/>
            <rFont val="Tahoma"/>
            <family val="2"/>
          </rPr>
          <t>The 2019 AMP values of capital expenditure forecast have been used as the inputs for VCA for 2019/20. Per IM 4.2.5, the disclosure for 'forecast capital expenditure' has been sourced, rather than for 'forecast value of commissioned assets'.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7" authorId="0" shapeId="0" xr:uid="{00000000-0006-0000-0600-000002000000}">
      <text>
        <r>
          <rPr>
            <sz val="9"/>
            <color indexed="81"/>
            <rFont val="Tahoma"/>
            <family val="2"/>
          </rPr>
          <t>This cell calculates the remaining life in the base year using an adjustment factor of 100% and then subtracts 1 from the result. This implements the IM change to not adjust the remaining life for the year ending 31 March 2020.</t>
        </r>
      </text>
    </comment>
    <comment ref="F17" authorId="0" shapeId="0" xr:uid="{00000000-0006-0000-0600-000003000000}">
      <text>
        <r>
          <rPr>
            <sz val="9"/>
            <color indexed="81"/>
            <rFont val="Tahoma"/>
            <family val="2"/>
          </rPr>
          <t>This cell subtracts 2 from the remaining life in the base year. "2" is the number of years between the base year and this year. This implements the IM change in relation to accelerated depreciation.</t>
        </r>
      </text>
    </comment>
    <comment ref="G17" authorId="0" shapeId="0" xr:uid="{00000000-0006-0000-0600-000004000000}">
      <text>
        <r>
          <rPr>
            <sz val="9"/>
            <color indexed="81"/>
            <rFont val="Tahoma"/>
            <family val="2"/>
          </rPr>
          <t>For this and the remaining years of the regulatory period, the remaining life is set as the previous year's remaining life less 1. This is in effect what the IM amendment in relation to accelerated depreciation requires.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95" authorId="0" shapeId="0" xr:uid="{632A55F2-6C23-4E36-A0C7-20B542973E98}">
      <text>
        <r>
          <rPr>
            <sz val="9"/>
            <color indexed="81"/>
            <rFont val="Tahoma"/>
            <family val="2"/>
          </rPr>
          <t>This row and the following 5 rows have been inserted to assist in building the 'initial conditions' model, which incorporates some of the sheets from this financial model.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<sst xmlns="http://schemas.openxmlformats.org/spreadsheetml/2006/main" count="787" uniqueCount="349">
  <si>
    <t>Inputs</t>
  </si>
  <si>
    <t>Calculations</t>
  </si>
  <si>
    <t>Non business-specific single inputs</t>
  </si>
  <si>
    <t>Leverage</t>
  </si>
  <si>
    <t>Aurora Energy</t>
  </si>
  <si>
    <t>Electricity Invercargill</t>
  </si>
  <si>
    <t>The Lines Company</t>
  </si>
  <si>
    <t>Opening RAB</t>
  </si>
  <si>
    <t>Tax rate</t>
  </si>
  <si>
    <t>Remaining asset life of existing assets</t>
  </si>
  <si>
    <t>Disposed assets</t>
  </si>
  <si>
    <t>Revaluation of existing assets</t>
  </si>
  <si>
    <t>Depreciation of existing assets</t>
  </si>
  <si>
    <t>Closing RAB value of existing assets</t>
  </si>
  <si>
    <t>Adjusted depreciation</t>
  </si>
  <si>
    <t>Deductions for regulatory tax purposes</t>
  </si>
  <si>
    <t>Regulatory tax adjustments</t>
  </si>
  <si>
    <t>Remaining life of newly commissioned assets</t>
  </si>
  <si>
    <t>years</t>
  </si>
  <si>
    <t>Total adjusted depreciation of commissioned assets</t>
  </si>
  <si>
    <r>
      <t>TF</t>
    </r>
    <r>
      <rPr>
        <vertAlign val="subscript"/>
        <sz val="11"/>
        <color theme="1"/>
        <rFont val="Calibri"/>
        <family val="2"/>
        <scheme val="minor"/>
      </rPr>
      <t>rev</t>
    </r>
  </si>
  <si>
    <t>Days from revenue date to year-end</t>
  </si>
  <si>
    <t>Days from mid-year to year-end</t>
  </si>
  <si>
    <t>i.e. mid-year</t>
  </si>
  <si>
    <t>Asset disposal date</t>
  </si>
  <si>
    <t>Interest date</t>
  </si>
  <si>
    <t>Revenue date</t>
  </si>
  <si>
    <t>Mid-year date</t>
  </si>
  <si>
    <t>Days in a year</t>
  </si>
  <si>
    <t>Intra-year timing</t>
  </si>
  <si>
    <t>Indexed amount of revenue</t>
  </si>
  <si>
    <t>Business-specific data</t>
  </si>
  <si>
    <t>Value of commissioned assets</t>
  </si>
  <si>
    <t>Dates of receipt of revenues</t>
  </si>
  <si>
    <t>Opening investment value</t>
  </si>
  <si>
    <t>Opening RAB value of existing assets</t>
  </si>
  <si>
    <t>Equivalent single cash flow</t>
  </si>
  <si>
    <t>receiving 12 equal revenue amounts on the 20th of the month following the provision of service.</t>
  </si>
  <si>
    <t>TF for mid-year cash flows</t>
  </si>
  <si>
    <t>Closing regulatory tax asset value</t>
  </si>
  <si>
    <t>Revaluation rate</t>
  </si>
  <si>
    <t>Error check for PV equivalence (should = 0)</t>
  </si>
  <si>
    <t>Company tax rate</t>
  </si>
  <si>
    <t>Total depreciation</t>
  </si>
  <si>
    <t>Total revaluation</t>
  </si>
  <si>
    <t>Aggregate closing RAB value</t>
  </si>
  <si>
    <t>Average DV rate</t>
  </si>
  <si>
    <t>Asset base scaling factor</t>
  </si>
  <si>
    <t>Regulatory tax allowance</t>
  </si>
  <si>
    <t>Opening regulatory tax asset value</t>
  </si>
  <si>
    <t>Industry-wide X factor</t>
  </si>
  <si>
    <t>BBAR before tax in revenue date terms</t>
  </si>
  <si>
    <t>Difference between the two BBAR calculations (should = 0)</t>
  </si>
  <si>
    <t>Number of years to discount the year-end  values to start of the present value period</t>
  </si>
  <si>
    <t>Monthly cash flows</t>
  </si>
  <si>
    <t>Operating expenditure</t>
  </si>
  <si>
    <t>Operating expenditure allowance</t>
  </si>
  <si>
    <t>Tax allowance based on price path revenue, deferred tax approach</t>
  </si>
  <si>
    <t>Return on capital</t>
  </si>
  <si>
    <t>BBAR</t>
  </si>
  <si>
    <t>Electricity Distribution Business</t>
  </si>
  <si>
    <t>Link</t>
  </si>
  <si>
    <t>Sheet Name</t>
  </si>
  <si>
    <t>General time-series data</t>
  </si>
  <si>
    <t>Value</t>
  </si>
  <si>
    <t>Present value</t>
  </si>
  <si>
    <t>Name</t>
  </si>
  <si>
    <t>Scenario</t>
  </si>
  <si>
    <t>Regulatory asset base</t>
  </si>
  <si>
    <t>Tax calculations</t>
  </si>
  <si>
    <t>Depreciation temporary differences</t>
  </si>
  <si>
    <t>Deferred tax asset value</t>
  </si>
  <si>
    <t>Regulatory tax asset value</t>
  </si>
  <si>
    <t>Adjusted RAB &amp; depreciation of assets commissioned</t>
  </si>
  <si>
    <t>Term credit spread differential allowance</t>
  </si>
  <si>
    <t>Present value of the building block allowable revenue before tax</t>
  </si>
  <si>
    <t>Maximum allowable revenue</t>
  </si>
  <si>
    <t>Last day of year 1 of the DPP period</t>
  </si>
  <si>
    <t>Tax date</t>
  </si>
  <si>
    <t>Asset commissioning date</t>
  </si>
  <si>
    <t>Aggregate opening RAB value</t>
  </si>
  <si>
    <t>Outputs</t>
  </si>
  <si>
    <t>Year in modelling period</t>
  </si>
  <si>
    <t>Year in regulatory period</t>
  </si>
  <si>
    <t>Tax depreciation</t>
  </si>
  <si>
    <t>Cost of debt</t>
  </si>
  <si>
    <t>Source</t>
  </si>
  <si>
    <t>RAB</t>
  </si>
  <si>
    <t>TAX</t>
  </si>
  <si>
    <t>Forecast changes in the CPI element of the price path</t>
  </si>
  <si>
    <t>Opening deferred tax</t>
  </si>
  <si>
    <t>EDB data</t>
  </si>
  <si>
    <t>MAR</t>
  </si>
  <si>
    <t>BBAR before tax in year-end terms, i.e. Rev * TFrev</t>
  </si>
  <si>
    <t>Check that closing value is as expected. Should = 0</t>
  </si>
  <si>
    <t>Years of remaining life</t>
  </si>
  <si>
    <t>Revaluation of assets</t>
  </si>
  <si>
    <t>Depreciation of assets</t>
  </si>
  <si>
    <t>Closing RAB</t>
  </si>
  <si>
    <t>Total assets commissioned</t>
  </si>
  <si>
    <t>Forecast changes in CPI used for revaluations</t>
  </si>
  <si>
    <t>BBAR before tax in revenue date terms, calculation not referencing tax</t>
  </si>
  <si>
    <t>Commissioned assets</t>
  </si>
  <si>
    <t>Opening RAB, adjusted depreciation</t>
  </si>
  <si>
    <t>Adjusted depreciation of existing assets</t>
  </si>
  <si>
    <t>Closing RAB, adjusted depreciation</t>
  </si>
  <si>
    <t>Opening RAB value of existing assets, adjusted depreciation</t>
  </si>
  <si>
    <t>Closing RAB value of existing assets, adjusted depreciation</t>
  </si>
  <si>
    <t>Amortisation of revaluations</t>
  </si>
  <si>
    <t>Notional deductible interest</t>
  </si>
  <si>
    <t>Closing deferred tax</t>
  </si>
  <si>
    <t>Percentage difference</t>
  </si>
  <si>
    <t>Starting price for industry-wide X factor</t>
  </si>
  <si>
    <t>Starting price for applicable X factor</t>
  </si>
  <si>
    <t>Years of remaining life for newly commissioned assets</t>
  </si>
  <si>
    <t>Opening deferred tax balance</t>
  </si>
  <si>
    <t>Initial conditions</t>
  </si>
  <si>
    <t>From</t>
  </si>
  <si>
    <t>Check for timing of revenue receipt</t>
  </si>
  <si>
    <t>Year asset is added during modelling period</t>
  </si>
  <si>
    <t>Roll forward of existing assets</t>
  </si>
  <si>
    <t>Individual roll forward of additional assets</t>
  </si>
  <si>
    <t>Aggregate roll forward of additional assets</t>
  </si>
  <si>
    <t>Combined roll forward of existing and additional assets</t>
  </si>
  <si>
    <t>Indexed maximum allowable revenue before tax</t>
  </si>
  <si>
    <t>Alternative X factor</t>
  </si>
  <si>
    <t>Opening RAB of commissioned additional assets</t>
  </si>
  <si>
    <t>Revaluation of commissioned additional assets</t>
  </si>
  <si>
    <t>days</t>
  </si>
  <si>
    <t>Depreciation of commissioned additional assets</t>
  </si>
  <si>
    <t>Closing RAB of commissioned additional assets</t>
  </si>
  <si>
    <t>BBAR before tax in year-end terms, direct simple calculation</t>
  </si>
  <si>
    <t>Present value of indexed revenue</t>
  </si>
  <si>
    <t>Maximum allowable revenue before tax in first year of the regulatory period</t>
  </si>
  <si>
    <t>Present value of indexed maximum allowable revenue for each year</t>
  </si>
  <si>
    <t xml:space="preserve">Financial quantities in this model are expressed in NZD'000. </t>
  </si>
  <si>
    <t xml:space="preserve">Annual quantities relate to years ending on 31 March. </t>
  </si>
  <si>
    <t>As demonstrated below, 12 equal monthly transactions on the 20th of the following month can be approximated by a single payment on the revenue date.</t>
  </si>
  <si>
    <t>Intra-year timing factors: discount from mid year to end of year values</t>
  </si>
  <si>
    <t>Calculations involving the roll-forward of asset values.</t>
  </si>
  <si>
    <t>Calculations involving the roll-forward of adjusted depreciation regulatory asset values, deferred tax and tax adjustments.</t>
  </si>
  <si>
    <t>Derivation of BBAR present value, opening investment value, and TCSD allowance.</t>
  </si>
  <si>
    <t>Derivation of starting prices.</t>
  </si>
  <si>
    <t>Active EDB outputs</t>
  </si>
  <si>
    <t>TIMING</t>
  </si>
  <si>
    <t>Amortisation of initial differences in asset values</t>
  </si>
  <si>
    <t>Total adjusted depreciation of assets</t>
  </si>
  <si>
    <t>Opening RAB excluding revaluations</t>
  </si>
  <si>
    <t>Maximum allowable revenue before tax in revenue-date terms</t>
  </si>
  <si>
    <t>Demonstration that a 4 November receipt date for all revenues in a year ending 31 March is almost identical to</t>
  </si>
  <si>
    <t>Operating expenditure date</t>
  </si>
  <si>
    <t>Intra-year timing factor: discount from revenue date to end of year values</t>
  </si>
  <si>
    <t>Base year commissioned assets</t>
  </si>
  <si>
    <t>Maximum allowable revenue before tax in year-end terms</t>
  </si>
  <si>
    <t>Maximum allowable revenue before tax in revenue-date terms for industry wide X factor</t>
  </si>
  <si>
    <t>EDB Data</t>
  </si>
  <si>
    <t>Depreciation</t>
  </si>
  <si>
    <t>Corporate tax rate</t>
  </si>
  <si>
    <t>Assets commissioned</t>
  </si>
  <si>
    <t>Assets disposed</t>
  </si>
  <si>
    <t>Closing RAB value</t>
  </si>
  <si>
    <t>Tax payable</t>
  </si>
  <si>
    <t>less Operating expenditure</t>
  </si>
  <si>
    <t>less Total depreciation</t>
  </si>
  <si>
    <t>plus Regulatory tax adjustments</t>
  </si>
  <si>
    <t>Taxable profit / (loss) before tax</t>
  </si>
  <si>
    <t>Tax payable for the deferred tax approach</t>
  </si>
  <si>
    <t>Return on Investment</t>
  </si>
  <si>
    <t>Year end</t>
  </si>
  <si>
    <t>Days to end of (365 day) year</t>
  </si>
  <si>
    <t>Days from start of regulatory period (365 day year)</t>
  </si>
  <si>
    <t>Discount factor</t>
  </si>
  <si>
    <t>Agrees with TF (TRUE/FALSE)</t>
  </si>
  <si>
    <t>Revenue</t>
  </si>
  <si>
    <t>less operating expenditure</t>
  </si>
  <si>
    <t>less Commissioned assets</t>
  </si>
  <si>
    <t>less Term credit spread differential allowance</t>
  </si>
  <si>
    <t>add Disposed assets</t>
  </si>
  <si>
    <t>less Tax payable</t>
  </si>
  <si>
    <t>less expenditure associated with additional allowance</t>
  </si>
  <si>
    <t>Total cash flows</t>
  </si>
  <si>
    <t>less Opening RIV</t>
  </si>
  <si>
    <t>add Closing RIV</t>
  </si>
  <si>
    <t>Residual value (PV should be 0)</t>
  </si>
  <si>
    <t>XIRR residual value (should be WACC)</t>
  </si>
  <si>
    <t>XIRR less WACC (should = 0)</t>
  </si>
  <si>
    <t>Check that XIRR=WACC (should be nil)</t>
  </si>
  <si>
    <t>Maximum allowable revenue before tax in revenue-date terms for applicable X factor</t>
  </si>
  <si>
    <t>Vanilla WACC (67th percentile)</t>
  </si>
  <si>
    <t>XNPV of cash flows</t>
  </si>
  <si>
    <t>IRR</t>
  </si>
  <si>
    <t>Working area</t>
  </si>
  <si>
    <t>Alpine Energy</t>
  </si>
  <si>
    <t>Centralines</t>
  </si>
  <si>
    <t>Eastland Network</t>
  </si>
  <si>
    <t>Horizon Energy</t>
  </si>
  <si>
    <t>Nelson Electricity</t>
  </si>
  <si>
    <t>Network Tasman</t>
  </si>
  <si>
    <t>Orion NZ</t>
  </si>
  <si>
    <t>OtagoNet</t>
  </si>
  <si>
    <t>Powerco</t>
  </si>
  <si>
    <t>Top Energy</t>
  </si>
  <si>
    <t>Unison Networks</t>
  </si>
  <si>
    <t>Wellington Electricity</t>
  </si>
  <si>
    <t>This working area generates text for row headings below for opex, capex etc.</t>
  </si>
  <si>
    <t>Adjustment factor (for accelerated depreciation)</t>
  </si>
  <si>
    <t>Base year</t>
  </si>
  <si>
    <t>Gap year</t>
  </si>
  <si>
    <t>1st year of regulatory period</t>
  </si>
  <si>
    <t>2nd year of regulatory period</t>
  </si>
  <si>
    <t>3rd year of regulatory period</t>
  </si>
  <si>
    <t>4th year of regulatory period</t>
  </si>
  <si>
    <t>5th year of regulatory period</t>
  </si>
  <si>
    <t>First year of reg period</t>
  </si>
  <si>
    <t>General data</t>
  </si>
  <si>
    <t>Building block allowable revenue before tax (BBAR before tax)</t>
  </si>
  <si>
    <r>
      <t>Derivation of the five timing factors TF</t>
    </r>
    <r>
      <rPr>
        <i/>
        <vertAlign val="subscript"/>
        <sz val="10"/>
        <rFont val="Calibri"/>
        <family val="2"/>
        <scheme val="minor"/>
      </rPr>
      <t>opex</t>
    </r>
    <r>
      <rPr>
        <i/>
        <sz val="10"/>
        <rFont val="Calibri"/>
        <family val="4"/>
        <scheme val="minor"/>
      </rPr>
      <t>, TF</t>
    </r>
    <r>
      <rPr>
        <i/>
        <vertAlign val="subscript"/>
        <sz val="10"/>
        <rFont val="Calibri"/>
        <family val="2"/>
        <scheme val="minor"/>
      </rPr>
      <t>tax</t>
    </r>
    <r>
      <rPr>
        <i/>
        <sz val="10"/>
        <rFont val="Calibri"/>
        <family val="4"/>
        <scheme val="minor"/>
      </rPr>
      <t>, TF</t>
    </r>
    <r>
      <rPr>
        <i/>
        <vertAlign val="subscript"/>
        <sz val="10"/>
        <rFont val="Calibri"/>
        <family val="2"/>
        <scheme val="minor"/>
      </rPr>
      <t>VCA</t>
    </r>
    <r>
      <rPr>
        <i/>
        <sz val="10"/>
        <rFont val="Calibri"/>
        <family val="4"/>
        <scheme val="minor"/>
      </rPr>
      <t xml:space="preserve"> and TF</t>
    </r>
    <r>
      <rPr>
        <i/>
        <vertAlign val="subscript"/>
        <sz val="10"/>
        <rFont val="Calibri"/>
        <family val="2"/>
        <scheme val="minor"/>
      </rPr>
      <t>rev</t>
    </r>
    <r>
      <rPr>
        <i/>
        <sz val="10"/>
        <rFont val="Calibri"/>
        <family val="4"/>
        <scheme val="minor"/>
      </rPr>
      <t>.</t>
    </r>
  </si>
  <si>
    <r>
      <t>TF</t>
    </r>
    <r>
      <rPr>
        <vertAlign val="subscript"/>
        <sz val="11"/>
        <color theme="1"/>
        <rFont val="Calibri"/>
        <family val="2"/>
        <scheme val="minor"/>
      </rPr>
      <t>opex</t>
    </r>
  </si>
  <si>
    <r>
      <t>TF</t>
    </r>
    <r>
      <rPr>
        <vertAlign val="subscript"/>
        <sz val="11"/>
        <color theme="1"/>
        <rFont val="Calibri"/>
        <family val="2"/>
        <scheme val="minor"/>
      </rPr>
      <t>tax</t>
    </r>
  </si>
  <si>
    <r>
      <t>TF</t>
    </r>
    <r>
      <rPr>
        <vertAlign val="subscript"/>
        <sz val="11"/>
        <color theme="1"/>
        <rFont val="Calibri"/>
        <family val="2"/>
        <scheme val="minor"/>
      </rPr>
      <t>VCA</t>
    </r>
  </si>
  <si>
    <t>TFrev</t>
  </si>
  <si>
    <t>period. These present value of the maximum allowed revenues in the industry-wide X block and the applicable X block are equal to each other.</t>
  </si>
  <si>
    <t>Days from start of (365 day) year</t>
  </si>
  <si>
    <t>Increase in deferred tax asset, ΔDT</t>
  </si>
  <si>
    <t>Check of discount factors</t>
  </si>
  <si>
    <t>Derived timing factors to end of year value</t>
  </si>
  <si>
    <t>PV of the equivalent single amount</t>
  </si>
  <si>
    <t>Regulatory tax allowance before considering possibility of tax losses</t>
  </si>
  <si>
    <t>Increase in deferred tax</t>
  </si>
  <si>
    <t>Total adjusted depreciation</t>
  </si>
  <si>
    <t>EA Networks</t>
  </si>
  <si>
    <t>Vector Lines</t>
  </si>
  <si>
    <t>Total depreciation, year ending 2019</t>
  </si>
  <si>
    <t>Total depreciation, year ending 2020</t>
  </si>
  <si>
    <t>Total depreciation, year ending 2021</t>
  </si>
  <si>
    <t>Total depreciation, year ending 2022</t>
  </si>
  <si>
    <t>Total depreciation, year ending 2023</t>
  </si>
  <si>
    <t>Total depreciation, year ending 2024</t>
  </si>
  <si>
    <t>Total depreciation, year ending 2025</t>
  </si>
  <si>
    <t>Disposals</t>
  </si>
  <si>
    <t>2024/25</t>
  </si>
  <si>
    <t>2023/24</t>
  </si>
  <si>
    <t>2022/23</t>
  </si>
  <si>
    <t>2021/22</t>
  </si>
  <si>
    <t>2020/21</t>
  </si>
  <si>
    <t>Table 2.2</t>
  </si>
  <si>
    <t>2018/19</t>
  </si>
  <si>
    <t>2019/20</t>
  </si>
  <si>
    <t>Outputs to the Chartbook</t>
  </si>
  <si>
    <t>Solid horizontal line indicates a formula discontinuity.</t>
  </si>
  <si>
    <r>
      <t>Timing factor for revenues, TF</t>
    </r>
    <r>
      <rPr>
        <vertAlign val="subscript"/>
        <sz val="11"/>
        <color theme="1"/>
        <rFont val="Calibri"/>
        <family val="2"/>
        <scheme val="minor"/>
      </rPr>
      <t>rev</t>
    </r>
  </si>
  <si>
    <t>Total MAR (applicable X factor), 5 years of DPP3</t>
  </si>
  <si>
    <r>
      <rPr>
        <sz val="11"/>
        <color theme="1"/>
        <rFont val="Calibri"/>
        <family val="2"/>
      </rPr>
      <t>∑</t>
    </r>
    <r>
      <rPr>
        <sz val="9.35"/>
        <color theme="1"/>
        <rFont val="Calibri"/>
        <family val="2"/>
      </rPr>
      <t xml:space="preserve"> for 15 EDBs</t>
    </r>
  </si>
  <si>
    <t>Building block allowable revenue</t>
  </si>
  <si>
    <t>Description</t>
  </si>
  <si>
    <t>Table of Contents</t>
  </si>
  <si>
    <t xml:space="preserve">All data used by the model are entered in the 'Input' sheet. </t>
  </si>
  <si>
    <t>This sheet uses Excel's data table facility to display the calculated results for all distributors.</t>
  </si>
  <si>
    <t>Inputs for the selected distributor</t>
  </si>
  <si>
    <t>The 'Output' sheet uses Excel's data table facility to display the calculated results for all distributors.</t>
  </si>
  <si>
    <t>● Timing factors—derivation of the timing factors TFopex, TFtax, TFVCA and TFrev.
● RAB—calculations involving the roll-forward of asset values.
● TAX—calculations involving the roll-forward of adjusted depreciation asset values, deferred tax and tax adjustments.
● BBAR—derivation of BBAR present value, opening investment value, and TCSD allowance.
● REV—derivation of the normalised profile of the maximum allowable revenue before tax values
● MAR—derivation of starting prices
● IRR—return achieved by a distributor based on allowed revenue</t>
  </si>
  <si>
    <t>Inputs that are the same for all distributors</t>
  </si>
  <si>
    <t>Inputs that are specific to individual distributors</t>
  </si>
  <si>
    <t>Data from the Inputs sheet that relates to the selected distributor. The distributor's name is user-selected in cell C4.</t>
  </si>
  <si>
    <t>Return achieved by a distributor based on allowed revenue</t>
  </si>
  <si>
    <t>The model calculates results for the distributor selected in the 'EDB data' sheet dropdown list in cell C4.  Calculations are in the following sheets:</t>
  </si>
  <si>
    <t>For each distributor, results are shown in the Outputs sheet.</t>
  </si>
  <si>
    <t xml:space="preserve">The applicable X factor used in the calculations is the industry-wide X  factor unless an alternative X factor is entered in the input sheet in for that distributor. </t>
  </si>
  <si>
    <t>A lighter font is used for cells containing a formula linking to another sheet. A light right-hand border is applied to cells containing a formula that differs from neighbouring cell on the right. A red font is applied to input cells.</t>
  </si>
  <si>
    <t>Wherever two horizontally adjacent cells contain numerical formulas which differ, a vertical border has been placed between the cells to indicate that the cell formulas are different.</t>
  </si>
  <si>
    <t>General description</t>
  </si>
  <si>
    <t>Model suite</t>
  </si>
  <si>
    <t>Distributor name</t>
  </si>
  <si>
    <t>Distributor number</t>
  </si>
  <si>
    <t>Total depreciation, $000</t>
  </si>
  <si>
    <t>Chartbook outputs</t>
  </si>
  <si>
    <t>Financial model</t>
  </si>
  <si>
    <t>Starting prices and rates of change</t>
  </si>
  <si>
    <t>Forecasts of disposed assets</t>
  </si>
  <si>
    <t>Internal rate of return</t>
  </si>
  <si>
    <t>Table C2</t>
  </si>
  <si>
    <t>Check of EDB index numbering and naming</t>
  </si>
  <si>
    <t>Price-Quality Regulation 1 April 2020 DPP Reset</t>
  </si>
  <si>
    <t>All input data is entered into this sheet.</t>
  </si>
  <si>
    <t>This model calculates starting prices for those EDBs (distributors) subject to default price quality regulation at 1 April 2020.
The WACC and Cost of debt inputs are from 'Cost of Capital determination [2019] NZCC 12'.</t>
  </si>
  <si>
    <t>Final determination</t>
  </si>
  <si>
    <t xml:space="preserve">Net allowable revenue in each year of the regulatory period
</t>
  </si>
  <si>
    <t>Distributor</t>
  </si>
  <si>
    <t>Distributor number (for output data table)</t>
  </si>
  <si>
    <t>Published 27 November 2019 v1</t>
  </si>
  <si>
    <t>Table 5.2</t>
  </si>
  <si>
    <t>This Excel workbook is one of a suite of models that accompanies the final determination of the default price-quality path for electricity distribution 2020-2025.</t>
  </si>
  <si>
    <t>Follow the link 'Model map – EDB DPP3 final determination – 27 November 2019' on the Commission's EDB 2020-2025 default price-quality path determination web page for a graphical depiction of interconnections between the models and data sources.</t>
  </si>
  <si>
    <t>Notes</t>
  </si>
  <si>
    <t>Calculations involving the equiting raising cost.</t>
  </si>
  <si>
    <t>Aggregate Opening RAB</t>
  </si>
  <si>
    <t>Tax Payable</t>
  </si>
  <si>
    <t>Dividend Assessment</t>
  </si>
  <si>
    <t>Corporate Tax Rate</t>
  </si>
  <si>
    <t>Special assumptions</t>
  </si>
  <si>
    <t>Dividend Reinvestment Plan Take Up          DRPT</t>
  </si>
  <si>
    <t>Dividend Reinvestment</t>
  </si>
  <si>
    <t>Benchmark Cashflow</t>
  </si>
  <si>
    <t>Opex</t>
  </si>
  <si>
    <t>Interest Payment</t>
  </si>
  <si>
    <t>Internal Cash Flow</t>
  </si>
  <si>
    <t>Capex Funding Requirement</t>
  </si>
  <si>
    <t>Debt Component</t>
  </si>
  <si>
    <t>Equity Component</t>
  </si>
  <si>
    <t>Dividend Payout Ratio</t>
  </si>
  <si>
    <t>Benchmark Capex Funding (Nominal)</t>
  </si>
  <si>
    <t>Discount Factor</t>
  </si>
  <si>
    <t>Total Equity Raising Cost</t>
  </si>
  <si>
    <t>Total</t>
  </si>
  <si>
    <t>Dividend Reinvestment Plan Cost                DRPC</t>
  </si>
  <si>
    <t>Subsequent Equity Raising Cost                      SEO</t>
  </si>
  <si>
    <t>1%</t>
  </si>
  <si>
    <t>2%</t>
  </si>
  <si>
    <t>Minimum Dividend Payout Ratio</t>
  </si>
  <si>
    <t>Dividend reduction cost</t>
  </si>
  <si>
    <t>Dividend Reduction</t>
  </si>
  <si>
    <t>Minimum Dividends</t>
  </si>
  <si>
    <t>Dividend Reinvestment at Minimum Dividend</t>
  </si>
  <si>
    <t>Regular Dividends</t>
  </si>
  <si>
    <t>Retained Cash Flow at Regular Dividend</t>
  </si>
  <si>
    <t>Retained Cash Flow at Minimum Dividend</t>
  </si>
  <si>
    <t>Equity Requirement at Regular Dividend</t>
  </si>
  <si>
    <t>Equity Requirement at Minimum Dividend</t>
  </si>
  <si>
    <t>Dividend Reinvestment at Regular Dividend</t>
  </si>
  <si>
    <t>Cash flow analysis (Nominal)</t>
  </si>
  <si>
    <t>Maximum Possible Dividend Reduction</t>
  </si>
  <si>
    <t>Equity Required</t>
  </si>
  <si>
    <t>Retained Cashflow Available for Reinvestment under Regular Payout Ratio</t>
  </si>
  <si>
    <t>Dividend at Regular Payout Ratio</t>
  </si>
  <si>
    <t>Maximum Possible Dividend Reduction from Regular Payout Ratio</t>
  </si>
  <si>
    <t>Dividend Reinvested Available</t>
  </si>
  <si>
    <t>Retained Cashflow Available for Investment at Regular Payout Ratio</t>
  </si>
  <si>
    <t>Equity Offering</t>
  </si>
  <si>
    <t>Cost of Dividend Reduction</t>
  </si>
  <si>
    <t>Cost of Dividend Reinvestment</t>
  </si>
  <si>
    <t>Cost of Equity Offering</t>
  </si>
  <si>
    <t>Equity raising cost (CEG addition)</t>
  </si>
  <si>
    <t>Benchmark Capex Funding (Real 19/20)</t>
  </si>
  <si>
    <t>Equity Raising Costs (Real 19/20)</t>
  </si>
  <si>
    <t>Dividend Reduction cost</t>
  </si>
  <si>
    <t>Equity Raising Cost Assumptions</t>
  </si>
  <si>
    <t>Nominal</t>
  </si>
  <si>
    <t>Real</t>
  </si>
  <si>
    <t>Equity Component of Capex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</si>
</sst>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3" formatCode="_-* #,##0.00_-;\-* #,##0.00_-;_-* &quot;-&quot;??_-;_-@_-"/>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_(@_)"/>
    <numFmt numFmtId="169" formatCode="[$-1409]d\ mmm\ yy;@"/>
    <numFmt numFmtId="170" formatCode="_(* #,##0.00%_);_(* \(#,##0.00%\);_(* &quot;–&quot;???_);_(* @_)"/>
    <numFmt numFmtId="171" formatCode="_(* #,##0%_);_(* \(#,##0%\);_(* &quot;–&quot;???_);_(* @_)"/>
    <numFmt numFmtId="172" formatCode="_(* #,##0.0_);_(* \(#,##0.0\);_(* &quot;–&quot;???_);_(* @_)"/>
    <numFmt numFmtId="173" formatCode="_(* #,##0.00_);_(* \(#,##0.00\);_(* &quot;–&quot;???_);_(* @_)"/>
    <numFmt numFmtId="174" formatCode="_(* #,##0.0000_);_(* \(#,##0.0000\);_(* &quot;–&quot;??_);_(* @_)"/>
    <numFmt numFmtId="175" formatCode="_(* #,##0.000%_);_(* \(#,##0.000%\);_(* &quot;–&quot;???_);_(* @_)"/>
    <numFmt numFmtId="176" formatCode="0;\-0;&quot;&quot;"/>
    <numFmt numFmtId="177" formatCode="_(* #,##0_);_(* \(#,##0\);_(* &quot;–&quot;???_);_(* @_)"/>
    <numFmt numFmtId="178" formatCode="_(* #,##0.0%_);_(* \(#,##0.0%\);_(* &quot;–&quot;???_);_(* @_)"/>
    <numFmt numFmtId="179" formatCode="_(* #,##0%_);_(* \(#,##0%\);_(* &quot;–&quot;??_);_(* @_)"/>
    <numFmt numFmtId="180" formatCode="_(* #,##0.0%_);_(* \(#,##0.0%\);_(* &quot;–&quot;??_);_(* @_)"/>
    <numFmt numFmtId="181" formatCode="_(* #,##0.0000_);_(* \(#,##0.0000\);_(* &quot;–&quot;???_);_(* @_)"/>
    <numFmt numFmtId="182" formatCode="_(* 0_);_(* \(0\);_(* &quot;–&quot;???_);_(* @_)"/>
    <numFmt numFmtId="183" formatCode="_(* #,##0.0000%_);_(* \(#,##0.0000%\);_(* &quot;–&quot;???_);_(* @_)"/>
    <numFmt numFmtId="184" formatCode="#,##0;[Red]\-#,##0;&quot;&quot;"/>
    <numFmt numFmtId="185" formatCode="_(* 0_);_(* \(0\);_(* &quot;–&quot;??_);_(@_)"/>
    <numFmt numFmtId="186" formatCode="0.0%"/>
    <numFmt numFmtId="187" formatCode="_(* #,##0.000_);_(* \(#,##0.000\);_(* &quot;–&quot;???_);_(* @_)"/>
  </numFmts>
  <fonts count="54" x14ac:knownFonts="1">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vertAlign val="subscript"/>
      <sz val="11"/>
      <color theme="1"/>
      <name val="Calibri"/>
      <family val="2"/>
      <scheme val="minor"/>
    </font>
    <font>
      <i/>
      <sz val="11"/>
      <color theme="1"/>
      <name val="Calibri"/>
      <family val="2"/>
      <scheme val="minor"/>
    </font>
    <font>
      <sz val="11"/>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1"/>
      <name val="Calibri"/>
      <family val="2"/>
    </font>
    <font>
      <b/>
      <sz val="18"/>
      <name val="Calibri"/>
      <family val="2"/>
      <scheme val="minor"/>
    </font>
    <font>
      <b/>
      <sz val="16"/>
      <name val="Calibri"/>
      <family val="2"/>
      <scheme val="minor"/>
    </font>
    <font>
      <i/>
      <sz val="9"/>
      <name val="Calibri"/>
      <family val="4"/>
      <scheme val="minor"/>
    </font>
    <font>
      <b/>
      <sz val="10"/>
      <name val="Calibri"/>
      <family val="4"/>
      <scheme val="minor"/>
    </font>
    <font>
      <sz val="11"/>
      <color theme="2"/>
      <name val="Calibri"/>
      <family val="2"/>
      <scheme val="minor"/>
    </font>
    <font>
      <b/>
      <sz val="12"/>
      <name val="Calibri"/>
      <family val="2"/>
      <scheme val="minor"/>
    </font>
    <font>
      <b/>
      <sz val="20"/>
      <color theme="2"/>
      <name val="Calibri"/>
      <family val="2"/>
      <scheme val="minor"/>
    </font>
    <font>
      <sz val="11"/>
      <color theme="9"/>
      <name val="Calibri"/>
      <family val="2"/>
      <scheme val="minor"/>
    </font>
    <font>
      <sz val="18"/>
      <name val="Calibri"/>
      <family val="2"/>
      <scheme val="minor"/>
    </font>
    <font>
      <b/>
      <sz val="18"/>
      <color theme="0" tint="-0.34998626667073579"/>
      <name val="Calibri"/>
      <family val="2"/>
      <scheme val="minor"/>
    </font>
    <font>
      <sz val="11"/>
      <color theme="0" tint="-0.34998626667073579"/>
      <name val="Calibri"/>
      <family val="2"/>
      <scheme val="minor"/>
    </font>
    <font>
      <sz val="12"/>
      <color theme="0" tint="-0.34998626667073579"/>
      <name val="Calibri"/>
      <family val="2"/>
      <scheme val="minor"/>
    </font>
    <font>
      <b/>
      <sz val="11"/>
      <color theme="0" tint="-0.34998626667073579"/>
      <name val="Calibri"/>
      <family val="2"/>
      <scheme val="minor"/>
    </font>
    <font>
      <b/>
      <sz val="10"/>
      <color theme="0" tint="-0.34998626667073579"/>
      <name val="Calibri"/>
      <family val="2"/>
      <scheme val="minor"/>
    </font>
    <font>
      <b/>
      <sz val="11"/>
      <name val="Calibri"/>
      <family val="2"/>
      <scheme val="minor"/>
    </font>
    <font>
      <i/>
      <sz val="10"/>
      <name val="Calibri"/>
      <family val="4"/>
      <scheme val="minor"/>
    </font>
    <font>
      <b/>
      <sz val="12"/>
      <color theme="1"/>
      <name val="Calibri"/>
      <family val="2"/>
      <scheme val="minor"/>
    </font>
    <font>
      <sz val="8"/>
      <name val="Calibri"/>
      <family val="2"/>
      <scheme val="minor"/>
    </font>
    <font>
      <b/>
      <sz val="14"/>
      <name val="Calibri"/>
      <family val="2"/>
      <scheme val="minor"/>
    </font>
    <font>
      <b/>
      <sz val="14"/>
      <color theme="1"/>
      <name val="Calibri"/>
      <family val="2"/>
      <scheme val="minor"/>
    </font>
    <font>
      <sz val="10"/>
      <color theme="1"/>
      <name val="Calibri"/>
      <family val="2"/>
      <scheme val="minor"/>
    </font>
    <font>
      <sz val="11"/>
      <color theme="1"/>
      <name val="Calibri"/>
      <family val="2"/>
    </font>
    <font>
      <sz val="9"/>
      <color indexed="81"/>
      <name val="Tahoma"/>
      <family val="2"/>
    </font>
    <font>
      <b/>
      <sz val="14"/>
      <color rgb="FFFF0000"/>
      <name val="Calibri"/>
      <family val="2"/>
      <scheme val="minor"/>
    </font>
    <font>
      <b/>
      <sz val="12"/>
      <color rgb="FFFF0000"/>
      <name val="Calibri"/>
      <family val="2"/>
      <scheme val="minor"/>
    </font>
    <font>
      <i/>
      <vertAlign val="subscript"/>
      <sz val="10"/>
      <name val="Calibri"/>
      <family val="2"/>
      <scheme val="minor"/>
    </font>
    <font>
      <u/>
      <sz val="11"/>
      <color theme="11"/>
      <name val="Calibri"/>
      <family val="2"/>
      <scheme val="minor"/>
    </font>
    <font>
      <u/>
      <sz val="10"/>
      <color theme="10"/>
      <name val="Calibri"/>
      <family val="2"/>
    </font>
    <font>
      <sz val="10"/>
      <color theme="1"/>
      <name val="Cambria"/>
      <family val="1"/>
      <scheme val="major"/>
    </font>
    <font>
      <sz val="9.35"/>
      <color theme="1"/>
      <name val="Calibri"/>
      <family val="2"/>
    </font>
    <font>
      <b/>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theme="4"/>
        <bgColor indexed="64"/>
      </patternFill>
    </fill>
    <fill>
      <patternFill patternType="solid">
        <fgColor theme="6"/>
        <bgColor indexed="64"/>
      </patternFill>
    </fill>
    <fill>
      <patternFill patternType="solid">
        <fgColor theme="3"/>
        <bgColor indexed="64"/>
      </patternFill>
    </fill>
    <fill>
      <patternFill patternType="solid">
        <fgColor rgb="FFC9C4A3"/>
        <bgColor indexed="64"/>
      </patternFill>
    </fill>
    <fill>
      <patternFill patternType="solid">
        <fgColor rgb="FFEAE8DA"/>
        <bgColor indexed="64"/>
      </patternFill>
    </fill>
    <fill>
      <patternFill patternType="solid">
        <fgColor rgb="FFD7D3BB"/>
        <bgColor indexed="64"/>
      </patternFill>
    </fill>
    <fill>
      <patternFill patternType="solid">
        <fgColor rgb="FFDB787C"/>
        <bgColor indexed="64"/>
      </patternFill>
    </fill>
  </fills>
  <borders count="73">
    <border>
      <left/>
      <right/>
      <top/>
      <bottom/>
      <diagonal/>
    </border>
    <border>
      <left style="thin">
        <color rgb="FF7F7F7F"/>
      </left>
      <right style="thin">
        <color rgb="FF7F7F7F"/>
      </right>
      <top style="thin">
        <color rgb="FF7F7F7F"/>
      </top>
      <bottom style="thin">
        <color rgb="FF7F7F7F"/>
      </bottom>
      <diagonal/>
    </border>
    <border>
      <left style="thin">
        <color indexed="64"/>
      </left>
      <right/>
      <top/>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7"/>
      </top>
      <bottom style="thin">
        <color theme="7"/>
      </bottom>
      <diagonal/>
    </border>
    <border>
      <left/>
      <right/>
      <top/>
      <bottom style="thin">
        <color rgb="FFB0A978"/>
      </bottom>
      <diagonal/>
    </border>
    <border>
      <left/>
      <right/>
      <top style="thin">
        <color rgb="FFB0A978"/>
      </top>
      <bottom style="thin">
        <color rgb="FFB0A978"/>
      </bottom>
      <diagonal/>
    </border>
    <border>
      <left/>
      <right/>
      <top style="thin">
        <color rgb="FFB0A978"/>
      </top>
      <bottom/>
      <diagonal/>
    </border>
    <border>
      <left/>
      <right/>
      <top style="thin">
        <color theme="7"/>
      </top>
      <bottom/>
      <diagonal/>
    </border>
    <border>
      <left/>
      <right/>
      <top/>
      <bottom style="thin">
        <color theme="7"/>
      </bottom>
      <diagonal/>
    </border>
    <border>
      <left style="thin">
        <color auto="1"/>
      </left>
      <right/>
      <top style="thin">
        <color auto="1"/>
      </top>
      <bottom/>
      <diagonal/>
    </border>
    <border>
      <left/>
      <right/>
      <top style="thin">
        <color auto="1"/>
      </top>
      <bottom/>
      <diagonal/>
    </border>
    <border>
      <left/>
      <right style="thin">
        <color rgb="FFB0A978"/>
      </right>
      <top style="thin">
        <color rgb="FFB0A978"/>
      </top>
      <bottom style="thin">
        <color theme="7"/>
      </bottom>
      <diagonal/>
    </border>
    <border>
      <left/>
      <right/>
      <top style="thin">
        <color rgb="FFB0A978"/>
      </top>
      <bottom style="thin">
        <color theme="7"/>
      </bottom>
      <diagonal/>
    </border>
    <border>
      <left/>
      <right/>
      <top style="double">
        <color rgb="FFB0A978"/>
      </top>
      <bottom style="thin">
        <color rgb="FFB0A978"/>
      </bottom>
      <diagonal/>
    </border>
    <border>
      <left/>
      <right/>
      <top style="medium">
        <color indexed="64"/>
      </top>
      <bottom/>
      <diagonal/>
    </border>
    <border>
      <left/>
      <right/>
      <top/>
      <bottom style="medium">
        <color indexed="64"/>
      </bottom>
      <diagonal/>
    </border>
    <border>
      <left/>
      <right/>
      <top/>
      <bottom style="medium">
        <color indexed="8"/>
      </bottom>
      <diagonal/>
    </border>
    <border>
      <left/>
      <right style="thin">
        <color rgb="FFFF6600"/>
      </right>
      <top style="thin">
        <color rgb="FFB0A978"/>
      </top>
      <bottom style="thin">
        <color theme="7"/>
      </bottom>
      <diagonal/>
    </border>
    <border>
      <left/>
      <right style="thin">
        <color rgb="FFFF6600"/>
      </right>
      <top style="thin">
        <color theme="7"/>
      </top>
      <bottom style="thin">
        <color theme="7"/>
      </bottom>
      <diagonal/>
    </border>
    <border>
      <left/>
      <right/>
      <top style="thin">
        <color theme="7"/>
      </top>
      <bottom style="thin">
        <color rgb="FFB0A978"/>
      </bottom>
      <diagonal/>
    </border>
    <border>
      <left/>
      <right style="thin">
        <color rgb="FFFF6600"/>
      </right>
      <top style="thin">
        <color rgb="FFB0A978"/>
      </top>
      <bottom style="thin">
        <color rgb="FFB0A978"/>
      </bottom>
      <diagonal/>
    </border>
    <border>
      <left/>
      <right style="thin">
        <color rgb="FFFF6600"/>
      </right>
      <top style="thin">
        <color theme="7"/>
      </top>
      <bottom style="thin">
        <color rgb="FFB0A978"/>
      </bottom>
      <diagonal/>
    </border>
    <border>
      <left/>
      <right/>
      <top style="thin">
        <color rgb="FFB0A978"/>
      </top>
      <bottom style="double">
        <color rgb="FFB0A978"/>
      </bottom>
      <diagonal/>
    </border>
    <border>
      <left/>
      <right/>
      <top style="thin">
        <color theme="7"/>
      </top>
      <bottom style="double">
        <color rgb="FFB0A978"/>
      </bottom>
      <diagonal/>
    </border>
    <border>
      <left/>
      <right/>
      <top style="double">
        <color rgb="FFB0A978"/>
      </top>
      <bottom style="thin">
        <color theme="7"/>
      </bottom>
      <diagonal/>
    </border>
    <border>
      <left style="thin">
        <color rgb="FFFF6600"/>
      </left>
      <right style="thin">
        <color rgb="FFFF6600"/>
      </right>
      <top style="thin">
        <color rgb="FFB0A978"/>
      </top>
      <bottom style="thin">
        <color theme="7"/>
      </bottom>
      <diagonal/>
    </border>
    <border>
      <left style="thin">
        <color rgb="FFFF6600"/>
      </left>
      <right/>
      <top style="thin">
        <color theme="7"/>
      </top>
      <bottom style="thin">
        <color theme="7"/>
      </bottom>
      <diagonal/>
    </border>
    <border>
      <left style="thin">
        <color rgb="FFFF6600"/>
      </left>
      <right style="thin">
        <color rgb="FFFF6600"/>
      </right>
      <top style="thin">
        <color theme="7"/>
      </top>
      <bottom style="thin">
        <color theme="7"/>
      </bottom>
      <diagonal/>
    </border>
    <border>
      <left style="thin">
        <color rgb="FFFF6600"/>
      </left>
      <right/>
      <top style="thin">
        <color theme="7"/>
      </top>
      <bottom/>
      <diagonal/>
    </border>
    <border>
      <left style="thin">
        <color rgb="FFFF6600"/>
      </left>
      <right style="thin">
        <color rgb="FFFF6600"/>
      </right>
      <top style="thin">
        <color theme="7"/>
      </top>
      <bottom/>
      <diagonal/>
    </border>
    <border>
      <left style="thin">
        <color rgb="FFFF6600"/>
      </left>
      <right/>
      <top style="thin">
        <color theme="7"/>
      </top>
      <bottom style="thin">
        <color rgb="FFB0A978"/>
      </bottom>
      <diagonal/>
    </border>
    <border>
      <left style="thin">
        <color rgb="FFFF6600"/>
      </left>
      <right style="thin">
        <color rgb="FFFF6600"/>
      </right>
      <top style="thin">
        <color theme="7"/>
      </top>
      <bottom style="thin">
        <color rgb="FFB0A978"/>
      </bottom>
      <diagonal/>
    </border>
    <border>
      <left style="thin">
        <color rgb="FFFF6600"/>
      </left>
      <right/>
      <top style="thin">
        <color rgb="FFB0A978"/>
      </top>
      <bottom style="thin">
        <color rgb="FFB0A978"/>
      </bottom>
      <diagonal/>
    </border>
    <border>
      <left/>
      <right style="thin">
        <color rgb="FFFF6600"/>
      </right>
      <top style="thin">
        <color rgb="FFB0A978"/>
      </top>
      <bottom/>
      <diagonal/>
    </border>
    <border>
      <left style="thin">
        <color rgb="FFFF6600"/>
      </left>
      <right/>
      <top/>
      <bottom style="thin">
        <color theme="7"/>
      </bottom>
      <diagonal/>
    </border>
    <border>
      <left style="thin">
        <color rgb="FFFF6600"/>
      </left>
      <right style="thin">
        <color rgb="FFFF6600"/>
      </right>
      <top/>
      <bottom style="thin">
        <color theme="7"/>
      </bottom>
      <diagonal/>
    </border>
    <border>
      <left/>
      <right style="thin">
        <color rgb="FFFF6600"/>
      </right>
      <top style="thin">
        <color theme="7"/>
      </top>
      <bottom/>
      <diagonal/>
    </border>
    <border>
      <left style="medium">
        <color indexed="8"/>
      </left>
      <right/>
      <top style="thin">
        <color auto="1"/>
      </top>
      <bottom/>
      <diagonal/>
    </border>
    <border>
      <left/>
      <right style="medium">
        <color indexed="8"/>
      </right>
      <top style="thin">
        <color auto="1"/>
      </top>
      <bottom/>
      <diagonal/>
    </border>
    <border>
      <left style="medium">
        <color indexed="8"/>
      </left>
      <right/>
      <top/>
      <bottom/>
      <diagonal/>
    </border>
    <border>
      <left/>
      <right style="medium">
        <color indexed="8"/>
      </right>
      <top/>
      <bottom/>
      <diagonal/>
    </border>
    <border>
      <left style="medium">
        <color indexed="64"/>
      </left>
      <right/>
      <top style="medium">
        <color indexed="64"/>
      </top>
      <bottom style="thin">
        <color theme="7"/>
      </bottom>
      <diagonal/>
    </border>
    <border>
      <left/>
      <right style="medium">
        <color indexed="64"/>
      </right>
      <top style="medium">
        <color indexed="64"/>
      </top>
      <bottom style="thin">
        <color theme="7"/>
      </bottom>
      <diagonal/>
    </border>
    <border>
      <left style="medium">
        <color indexed="64"/>
      </left>
      <right/>
      <top style="thin">
        <color theme="7"/>
      </top>
      <bottom style="thin">
        <color theme="7"/>
      </bottom>
      <diagonal/>
    </border>
    <border>
      <left/>
      <right style="medium">
        <color indexed="64"/>
      </right>
      <top style="thin">
        <color theme="7"/>
      </top>
      <bottom style="thin">
        <color theme="7"/>
      </bottom>
      <diagonal/>
    </border>
    <border>
      <left style="medium">
        <color indexed="64"/>
      </left>
      <right/>
      <top style="thin">
        <color theme="7"/>
      </top>
      <bottom/>
      <diagonal/>
    </border>
    <border>
      <left/>
      <right style="medium">
        <color indexed="64"/>
      </right>
      <top style="thin">
        <color theme="7"/>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auto="1"/>
      </right>
      <top style="thin">
        <color auto="1"/>
      </top>
      <bottom/>
      <diagonal/>
    </border>
    <border>
      <left/>
      <right style="thin">
        <color auto="1"/>
      </right>
      <top/>
      <bottom/>
      <diagonal/>
    </border>
    <border>
      <left/>
      <right style="thin">
        <color theme="7"/>
      </right>
      <top style="thin">
        <color theme="7"/>
      </top>
      <bottom style="thin">
        <color theme="7"/>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theme="2" tint="0.59996337778862885"/>
      </bottom>
      <diagonal/>
    </border>
    <border>
      <left/>
      <right/>
      <top style="medium">
        <color auto="1"/>
      </top>
      <bottom style="thin">
        <color theme="7"/>
      </bottom>
      <diagonal/>
    </border>
    <border>
      <left/>
      <right/>
      <top style="thin">
        <color indexed="64"/>
      </top>
      <bottom style="double">
        <color indexed="64"/>
      </bottom>
      <diagonal/>
    </border>
    <border>
      <left style="medium">
        <color indexed="8"/>
      </left>
      <right/>
      <top style="medium">
        <color indexed="8"/>
      </top>
      <bottom/>
      <diagonal/>
    </border>
    <border>
      <left/>
      <right style="medium">
        <color indexed="8"/>
      </right>
      <top style="medium">
        <color indexed="8"/>
      </top>
      <bottom/>
      <diagonal/>
    </border>
    <border>
      <left style="medium">
        <color indexed="8"/>
      </left>
      <right/>
      <top style="thin">
        <color auto="1"/>
      </top>
      <bottom style="medium">
        <color indexed="8"/>
      </bottom>
      <diagonal/>
    </border>
    <border>
      <left/>
      <right style="medium">
        <color indexed="8"/>
      </right>
      <top style="thin">
        <color auto="1"/>
      </top>
      <bottom style="medium">
        <color indexed="8"/>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4036">
    <xf numFmtId="0" fontId="0" fillId="0" borderId="0"/>
    <xf numFmtId="49" fontId="29" fillId="0" borderId="0" applyFill="0" applyAlignment="0"/>
    <xf numFmtId="49" fontId="23" fillId="0" borderId="0" applyFill="0" applyAlignment="0"/>
    <xf numFmtId="49" fontId="24" fillId="0" borderId="0" applyFill="0" applyAlignment="0"/>
    <xf numFmtId="49" fontId="41" fillId="33" borderId="0" applyFill="0" applyBorder="0">
      <alignment horizontal="left"/>
    </xf>
    <xf numFmtId="0" fontId="27" fillId="34" borderId="7" applyNumberFormat="0" applyFill="0" applyAlignment="0">
      <protection locked="0"/>
    </xf>
    <xf numFmtId="9" fontId="7" fillId="0" borderId="0" applyFont="0" applyFill="0" applyBorder="0" applyAlignment="0" applyProtection="0"/>
    <xf numFmtId="167" fontId="7"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 fillId="36" borderId="7" applyNumberFormat="0" applyFill="0" applyAlignment="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7" fillId="8" borderId="5" applyNumberFormat="0" applyFont="0" applyAlignment="0" applyProtection="0"/>
    <xf numFmtId="49" fontId="38" fillId="0" borderId="0" applyFill="0" applyProtection="0">
      <alignment horizontal="left" indent="1"/>
    </xf>
    <xf numFmtId="0" fontId="8" fillId="0" borderId="6" applyNumberFormat="0" applyFill="0" applyAlignment="0" applyProtection="0"/>
    <xf numFmtId="0" fontId="21"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21" fillId="32" borderId="0" applyNumberFormat="0" applyBorder="0" applyAlignment="0" applyProtection="0"/>
    <xf numFmtId="170" fontId="22" fillId="0" borderId="0" applyFont="0" applyFill="0" applyBorder="0" applyAlignment="0" applyProtection="0">
      <protection locked="0"/>
    </xf>
    <xf numFmtId="168" fontId="22" fillId="0" borderId="0" applyFont="0" applyFill="0" applyBorder="0" applyAlignment="0" applyProtection="0">
      <alignment horizontal="left"/>
      <protection locked="0"/>
    </xf>
    <xf numFmtId="172" fontId="22" fillId="0" borderId="0" applyFont="0" applyFill="0" applyBorder="0" applyAlignment="0" applyProtection="0">
      <protection locked="0"/>
    </xf>
    <xf numFmtId="174" fontId="22" fillId="0" borderId="0" applyFont="0" applyFill="0" applyBorder="0" applyAlignment="0" applyProtection="0"/>
    <xf numFmtId="180" fontId="12" fillId="0" borderId="0" applyFont="0" applyFill="0" applyBorder="0" applyAlignment="0" applyProtection="0">
      <alignment horizontal="center" vertical="top" wrapText="1"/>
    </xf>
    <xf numFmtId="0" fontId="26" fillId="35" borderId="7" applyNumberFormat="0" applyFill="0">
      <alignment horizontal="centerContinuous" wrapText="1"/>
    </xf>
    <xf numFmtId="175" fontId="12" fillId="2" borderId="0" applyFont="0" applyBorder="0"/>
    <xf numFmtId="169" fontId="22" fillId="0" borderId="0" applyFont="0" applyFill="0" applyBorder="0" applyAlignment="0" applyProtection="0">
      <alignment wrapText="1"/>
    </xf>
    <xf numFmtId="177" fontId="12"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0" fontId="50" fillId="0" borderId="0" applyNumberFormat="0" applyFill="0" applyBorder="0" applyAlignment="0" applyProtection="0">
      <alignment vertical="top"/>
      <protection locked="0"/>
    </xf>
    <xf numFmtId="171" fontId="30" fillId="34" borderId="7" applyNumberFormat="0" applyFill="0" applyAlignment="0"/>
    <xf numFmtId="9" fontId="6"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6"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6" fillId="26" borderId="0" applyNumberFormat="0" applyBorder="0" applyAlignment="0" applyProtection="0"/>
    <xf numFmtId="0" fontId="6"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6" fillId="30" borderId="0" applyNumberFormat="0" applyBorder="0" applyAlignment="0" applyProtection="0"/>
    <xf numFmtId="0" fontId="6" fillId="31" borderId="0" applyNumberFormat="0" applyBorder="0" applyAlignment="0" applyProtection="0"/>
    <xf numFmtId="0" fontId="21" fillId="32" borderId="0" applyNumberFormat="0" applyBorder="0" applyAlignment="0" applyProtection="0"/>
    <xf numFmtId="172" fontId="3" fillId="36" borderId="15" applyNumberFormat="0" applyFon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4"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4" fillId="30" borderId="0" applyNumberFormat="0" applyBorder="0" applyAlignment="0" applyProtection="0"/>
    <xf numFmtId="0" fontId="4" fillId="31" borderId="0" applyNumberFormat="0" applyBorder="0" applyAlignment="0" applyProtection="0"/>
    <xf numFmtId="0" fontId="21" fillId="32" borderId="0" applyNumberFormat="0" applyBorder="0" applyAlignment="0" applyProtection="0"/>
    <xf numFmtId="179" fontId="1" fillId="0" borderId="0" applyFont="0" applyFill="0" applyBorder="0" applyAlignment="0" applyProtection="0"/>
    <xf numFmtId="167" fontId="2" fillId="0" borderId="0" applyFon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29" borderId="0" applyNumberFormat="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 fillId="14"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 fillId="31"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 fillId="8" borderId="5" applyNumberFormat="0" applyFont="0" applyAlignment="0" applyProtection="0"/>
    <xf numFmtId="0" fontId="8" fillId="0" borderId="6" applyNumberFormat="0" applyFill="0" applyAlignment="0" applyProtection="0"/>
    <xf numFmtId="0" fontId="2" fillId="15" borderId="0" applyNumberFormat="0" applyBorder="0" applyAlignment="0" applyProtection="0"/>
    <xf numFmtId="0" fontId="21" fillId="24"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164" fontId="2" fillId="0" borderId="0" applyFont="0" applyFill="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 fillId="11" borderId="0" applyNumberFormat="0" applyBorder="0" applyAlignment="0" applyProtection="0"/>
    <xf numFmtId="0" fontId="2" fillId="8" borderId="5" applyNumberFormat="0" applyFont="0" applyAlignment="0" applyProtection="0"/>
    <xf numFmtId="0" fontId="15" fillId="4"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18" borderId="0" applyNumberFormat="0" applyBorder="0" applyAlignment="0" applyProtection="0"/>
    <xf numFmtId="0" fontId="17" fillId="6" borderId="1" applyNumberFormat="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9" fillId="7" borderId="4" applyNumberFormat="0" applyAlignment="0" applyProtection="0"/>
    <xf numFmtId="0" fontId="21" fillId="17"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19" fillId="7" borderId="4" applyNumberFormat="0" applyAlignment="0" applyProtection="0"/>
    <xf numFmtId="0" fontId="21" fillId="32"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6" fillId="5"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9" fillId="7" borderId="4" applyNumberFormat="0" applyAlignment="0" applyProtection="0"/>
    <xf numFmtId="0" fontId="16" fillId="5" borderId="0" applyNumberFormat="0" applyBorder="0" applyAlignment="0" applyProtection="0"/>
    <xf numFmtId="0" fontId="2" fillId="31" borderId="0" applyNumberFormat="0" applyBorder="0" applyAlignment="0" applyProtection="0"/>
    <xf numFmtId="167" fontId="2" fillId="0" borderId="0" applyFont="0" applyFill="0" applyBorder="0" applyAlignment="0" applyProtection="0"/>
    <xf numFmtId="0" fontId="2" fillId="30"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18" fillId="0" borderId="3" applyNumberFormat="0" applyFill="0" applyAlignment="0" applyProtection="0"/>
    <xf numFmtId="0" fontId="21" fillId="13" borderId="0" applyNumberFormat="0" applyBorder="0" applyAlignment="0" applyProtection="0"/>
    <xf numFmtId="0" fontId="2" fillId="10"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7" fillId="6" borderId="1" applyNumberFormat="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12" borderId="0" applyNumberFormat="0" applyBorder="0" applyAlignment="0" applyProtection="0"/>
    <xf numFmtId="0" fontId="2" fillId="19"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 fillId="19" borderId="0" applyNumberFormat="0" applyBorder="0" applyAlignment="0" applyProtection="0"/>
    <xf numFmtId="0" fontId="2" fillId="30" borderId="0" applyNumberFormat="0" applyBorder="0" applyAlignment="0" applyProtection="0"/>
    <xf numFmtId="0" fontId="14" fillId="3" borderId="0" applyNumberFormat="0" applyBorder="0" applyAlignment="0" applyProtection="0"/>
    <xf numFmtId="0" fontId="2" fillId="22" borderId="0" applyNumberFormat="0" applyBorder="0" applyAlignment="0" applyProtection="0"/>
    <xf numFmtId="0" fontId="19" fillId="7" borderId="4" applyNumberFormat="0" applyAlignment="0" applyProtection="0"/>
    <xf numFmtId="0" fontId="2" fillId="11" borderId="0" applyNumberFormat="0" applyBorder="0" applyAlignment="0" applyProtection="0"/>
    <xf numFmtId="0" fontId="15" fillId="4" borderId="0" applyNumberFormat="0" applyBorder="0" applyAlignment="0" applyProtection="0"/>
    <xf numFmtId="0" fontId="2" fillId="31" borderId="0" applyNumberFormat="0" applyBorder="0" applyAlignment="0" applyProtection="0"/>
    <xf numFmtId="0" fontId="2" fillId="30"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164" fontId="2" fillId="0" borderId="0" applyFont="0" applyFill="0" applyBorder="0" applyAlignment="0" applyProtection="0"/>
    <xf numFmtId="9" fontId="2" fillId="0" borderId="0" applyFont="0" applyFill="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 fillId="30"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8" fillId="0" borderId="6"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8"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9" fillId="7" borderId="4" applyNumberFormat="0" applyAlignment="0" applyProtection="0"/>
    <xf numFmtId="0" fontId="2" fillId="26"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16" fillId="5" borderId="0" applyNumberFormat="0" applyBorder="0" applyAlignment="0" applyProtection="0"/>
    <xf numFmtId="0" fontId="21" fillId="32"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14" fillId="3" borderId="0" applyNumberFormat="0" applyBorder="0" applyAlignment="0" applyProtection="0"/>
    <xf numFmtId="0" fontId="2" fillId="11" borderId="0" applyNumberFormat="0" applyBorder="0" applyAlignment="0" applyProtection="0"/>
    <xf numFmtId="0" fontId="2" fillId="26"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8" borderId="5" applyNumberFormat="0" applyFont="0" applyAlignment="0" applyProtection="0"/>
    <xf numFmtId="0" fontId="2" fillId="23" borderId="0" applyNumberFormat="0" applyBorder="0" applyAlignment="0" applyProtection="0"/>
    <xf numFmtId="0" fontId="14" fillId="3"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 fillId="8" borderId="5" applyNumberFormat="0" applyFont="0" applyAlignment="0" applyProtection="0"/>
    <xf numFmtId="0" fontId="21" fillId="25" borderId="0" applyNumberFormat="0" applyBorder="0" applyAlignment="0" applyProtection="0"/>
    <xf numFmtId="0" fontId="15" fillId="4"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30" borderId="0" applyNumberFormat="0" applyBorder="0" applyAlignment="0" applyProtection="0"/>
    <xf numFmtId="0" fontId="2" fillId="18"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9"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16"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16" borderId="0" applyNumberFormat="0" applyBorder="0" applyAlignment="0" applyProtection="0"/>
    <xf numFmtId="0" fontId="2" fillId="3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19" fillId="7" borderId="4" applyNumberFormat="0" applyAlignment="0" applyProtection="0"/>
    <xf numFmtId="0" fontId="2" fillId="15" borderId="0" applyNumberFormat="0" applyBorder="0" applyAlignment="0" applyProtection="0"/>
    <xf numFmtId="0" fontId="8" fillId="0" borderId="6" applyNumberFormat="0" applyFill="0" applyAlignment="0" applyProtection="0"/>
    <xf numFmtId="0" fontId="17" fillId="6" borderId="1" applyNumberFormat="0" applyAlignment="0" applyProtection="0"/>
    <xf numFmtId="0" fontId="21" fillId="9" borderId="0" applyNumberFormat="0" applyBorder="0" applyAlignment="0" applyProtection="0"/>
    <xf numFmtId="0" fontId="21" fillId="29" borderId="0" applyNumberFormat="0" applyBorder="0" applyAlignment="0" applyProtection="0"/>
    <xf numFmtId="0" fontId="2" fillId="27"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9"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21" fillId="17" borderId="0" applyNumberFormat="0" applyBorder="0" applyAlignment="0" applyProtection="0"/>
    <xf numFmtId="0" fontId="2" fillId="11" borderId="0" applyNumberFormat="0" applyBorder="0" applyAlignment="0" applyProtection="0"/>
    <xf numFmtId="0" fontId="18" fillId="0" borderId="3" applyNumberFormat="0" applyFill="0" applyAlignment="0" applyProtection="0"/>
    <xf numFmtId="0" fontId="21" fillId="17"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2" fillId="10"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 fillId="10"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 fillId="11" borderId="0" applyNumberFormat="0" applyBorder="0" applyAlignment="0" applyProtection="0"/>
    <xf numFmtId="0" fontId="2" fillId="8" borderId="5" applyNumberFormat="0" applyFont="0" applyAlignment="0" applyProtection="0"/>
    <xf numFmtId="0" fontId="2" fillId="19"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2" fillId="2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18" fillId="0" borderId="3" applyNumberFormat="0" applyFill="0" applyAlignment="0" applyProtection="0"/>
    <xf numFmtId="0" fontId="21" fillId="21"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25" borderId="0" applyNumberFormat="0" applyBorder="0" applyAlignment="0" applyProtection="0"/>
    <xf numFmtId="0" fontId="14" fillId="3"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 fillId="26"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166" fontId="2" fillId="0" borderId="0" applyFont="0" applyFill="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9" fillId="7" borderId="4" applyNumberFormat="0" applyAlignment="0" applyProtection="0"/>
    <xf numFmtId="0" fontId="2" fillId="23"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164" fontId="2" fillId="0" borderId="0" applyFont="0" applyFill="0" applyBorder="0" applyAlignment="0" applyProtection="0"/>
    <xf numFmtId="0" fontId="2" fillId="30" borderId="0" applyNumberFormat="0" applyBorder="0" applyAlignment="0" applyProtection="0"/>
    <xf numFmtId="0" fontId="19" fillId="7" borderId="4" applyNumberFormat="0" applyAlignment="0" applyProtection="0"/>
    <xf numFmtId="0" fontId="2" fillId="18"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 fillId="11"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 fillId="19"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0" fontId="16" fillId="5" borderId="0" applyNumberFormat="0" applyBorder="0" applyAlignment="0" applyProtection="0"/>
    <xf numFmtId="0" fontId="2" fillId="11"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 fillId="23" borderId="0" applyNumberFormat="0" applyBorder="0" applyAlignment="0" applyProtection="0"/>
    <xf numFmtId="0" fontId="2" fillId="31" borderId="0" applyNumberFormat="0" applyBorder="0" applyAlignment="0" applyProtection="0"/>
    <xf numFmtId="167" fontId="2" fillId="0" borderId="0" applyFont="0" applyFill="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 fillId="8" borderId="5" applyNumberFormat="0" applyFont="0" applyAlignment="0" applyProtection="0"/>
    <xf numFmtId="0" fontId="21" fillId="21"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7"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9" fillId="7" borderId="4" applyNumberFormat="0" applyAlignment="0" applyProtection="0"/>
    <xf numFmtId="0" fontId="17" fillId="6" borderId="1" applyNumberFormat="0" applyAlignment="0" applyProtection="0"/>
    <xf numFmtId="0" fontId="2" fillId="10" borderId="0" applyNumberFormat="0" applyBorder="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9" borderId="0" applyNumberFormat="0" applyBorder="0" applyAlignment="0" applyProtection="0"/>
    <xf numFmtId="0" fontId="2" fillId="31"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21" fillId="24" borderId="0" applyNumberFormat="0" applyBorder="0" applyAlignment="0" applyProtection="0"/>
    <xf numFmtId="0" fontId="2" fillId="14"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 fillId="31"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8" fillId="0" borderId="6" applyNumberFormat="0" applyFill="0" applyAlignment="0" applyProtection="0"/>
    <xf numFmtId="0" fontId="2" fillId="23"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5" fillId="4"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1" fillId="9"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6" fillId="5"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17" fillId="6" borderId="1" applyNumberFormat="0" applyAlignment="0" applyProtection="0"/>
    <xf numFmtId="0" fontId="21" fillId="29"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 fillId="11"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2" fillId="2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2" fillId="26" borderId="0" applyNumberFormat="0" applyBorder="0" applyAlignment="0" applyProtection="0"/>
    <xf numFmtId="0" fontId="13" fillId="0" borderId="0" applyNumberFormat="0" applyFill="0" applyBorder="0" applyAlignment="0" applyProtection="0"/>
    <xf numFmtId="0" fontId="16" fillId="5" borderId="0" applyNumberFormat="0" applyBorder="0" applyAlignment="0" applyProtection="0"/>
    <xf numFmtId="0" fontId="18" fillId="0" borderId="3" applyNumberFormat="0" applyFill="0" applyAlignment="0" applyProtection="0"/>
    <xf numFmtId="166" fontId="2" fillId="0" borderId="0" applyFont="0" applyFill="0" applyBorder="0" applyAlignment="0" applyProtection="0"/>
    <xf numFmtId="0" fontId="8" fillId="0" borderId="6" applyNumberFormat="0" applyFill="0" applyAlignment="0" applyProtection="0"/>
    <xf numFmtId="0" fontId="21" fillId="12"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24" borderId="0" applyNumberFormat="0" applyBorder="0" applyAlignment="0" applyProtection="0"/>
    <xf numFmtId="166" fontId="2" fillId="0" borderId="0" applyFont="0" applyFill="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 fillId="31"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 fillId="27"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164" fontId="2" fillId="0" borderId="0" applyFont="0" applyFill="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13" borderId="0" applyNumberFormat="0" applyBorder="0" applyAlignment="0" applyProtection="0"/>
    <xf numFmtId="0" fontId="2" fillId="23"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6" fillId="5"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2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 fillId="31" borderId="0" applyNumberFormat="0" applyBorder="0" applyAlignment="0" applyProtection="0"/>
    <xf numFmtId="0" fontId="16" fillId="5" borderId="0" applyNumberFormat="0" applyBorder="0" applyAlignment="0" applyProtection="0"/>
    <xf numFmtId="0" fontId="2" fillId="14"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2" fillId="19"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19" fillId="7" borderId="4" applyNumberFormat="0" applyAlignment="0" applyProtection="0"/>
    <xf numFmtId="0" fontId="2" fillId="10"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 fillId="31"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9" fontId="2" fillId="0" borderId="0" applyFon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2" fillId="27" borderId="0" applyNumberFormat="0" applyBorder="0" applyAlignment="0" applyProtection="0"/>
    <xf numFmtId="0" fontId="2" fillId="14" borderId="0" applyNumberFormat="0" applyBorder="0" applyAlignment="0" applyProtection="0"/>
    <xf numFmtId="0" fontId="19" fillId="7" borderId="4" applyNumberFormat="0" applyAlignment="0" applyProtection="0"/>
    <xf numFmtId="0" fontId="21" fillId="21" borderId="0" applyNumberFormat="0" applyBorder="0" applyAlignment="0" applyProtection="0"/>
    <xf numFmtId="0" fontId="21" fillId="32"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27" borderId="0" applyNumberFormat="0" applyBorder="0" applyAlignment="0" applyProtection="0"/>
    <xf numFmtId="0" fontId="21" fillId="21"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18" fillId="0" borderId="3" applyNumberFormat="0" applyFill="0" applyAlignment="0" applyProtection="0"/>
    <xf numFmtId="0" fontId="2" fillId="19"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14" fillId="3" borderId="0" applyNumberFormat="0" applyBorder="0" applyAlignment="0" applyProtection="0"/>
    <xf numFmtId="0" fontId="2" fillId="11"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19" fillId="7" borderId="4" applyNumberFormat="0" applyAlignment="0" applyProtection="0"/>
    <xf numFmtId="0" fontId="21" fillId="13" borderId="0" applyNumberFormat="0" applyBorder="0" applyAlignment="0" applyProtection="0"/>
    <xf numFmtId="0" fontId="2" fillId="2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19" fillId="7" borderId="4" applyNumberFormat="0" applyAlignment="0" applyProtection="0"/>
    <xf numFmtId="0" fontId="21" fillId="25" borderId="0" applyNumberFormat="0" applyBorder="0" applyAlignment="0" applyProtection="0"/>
    <xf numFmtId="0" fontId="2" fillId="27"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164" fontId="2" fillId="0" borderId="0" applyFont="0" applyFill="0" applyBorder="0" applyAlignment="0" applyProtection="0"/>
    <xf numFmtId="0" fontId="18" fillId="0" borderId="3" applyNumberFormat="0" applyFill="0" applyAlignment="0" applyProtection="0"/>
    <xf numFmtId="0" fontId="21" fillId="28" borderId="0" applyNumberFormat="0" applyBorder="0" applyAlignment="0" applyProtection="0"/>
    <xf numFmtId="0" fontId="2" fillId="19"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 fillId="22"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16" fillId="5" borderId="0" applyNumberFormat="0" applyBorder="0" applyAlignment="0" applyProtection="0"/>
    <xf numFmtId="0" fontId="21" fillId="9" borderId="0" applyNumberFormat="0" applyBorder="0" applyAlignment="0" applyProtection="0"/>
    <xf numFmtId="0" fontId="18" fillId="0" borderId="3" applyNumberFormat="0" applyFill="0" applyAlignment="0" applyProtection="0"/>
    <xf numFmtId="0" fontId="21" fillId="25"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26"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21" fillId="24" borderId="0" applyNumberFormat="0" applyBorder="0" applyAlignment="0" applyProtection="0"/>
    <xf numFmtId="0" fontId="2" fillId="8" borderId="5" applyNumberFormat="0" applyFont="0" applyAlignment="0" applyProtection="0"/>
    <xf numFmtId="0" fontId="21" fillId="28" borderId="0" applyNumberFormat="0" applyBorder="0" applyAlignment="0" applyProtection="0"/>
    <xf numFmtId="0" fontId="21" fillId="24" borderId="0" applyNumberFormat="0" applyBorder="0" applyAlignment="0" applyProtection="0"/>
    <xf numFmtId="0" fontId="14" fillId="3"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8" fillId="0" borderId="6" applyNumberFormat="0" applyFill="0" applyAlignment="0" applyProtection="0"/>
    <xf numFmtId="0" fontId="2" fillId="10"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19" fillId="7" borderId="4" applyNumberFormat="0" applyAlignment="0" applyProtection="0"/>
    <xf numFmtId="0" fontId="2" fillId="27"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16" fillId="5" borderId="0" applyNumberFormat="0" applyBorder="0" applyAlignment="0" applyProtection="0"/>
    <xf numFmtId="166" fontId="2" fillId="0" borderId="0" applyFont="0" applyFill="0" applyBorder="0" applyAlignment="0" applyProtection="0"/>
    <xf numFmtId="0" fontId="20" fillId="0" borderId="0" applyNumberFormat="0" applyFill="0" applyBorder="0" applyAlignment="0" applyProtection="0"/>
    <xf numFmtId="0" fontId="2" fillId="30"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 fillId="8" borderId="5" applyNumberFormat="0" applyFont="0" applyAlignment="0" applyProtection="0"/>
    <xf numFmtId="0" fontId="2" fillId="27" borderId="0" applyNumberFormat="0" applyBorder="0" applyAlignment="0" applyProtection="0"/>
    <xf numFmtId="0" fontId="18" fillId="0" borderId="3" applyNumberFormat="0" applyFill="0" applyAlignment="0" applyProtection="0"/>
    <xf numFmtId="0" fontId="21" fillId="12"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 fillId="15"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21" fillId="17" borderId="0" applyNumberFormat="0" applyBorder="0" applyAlignment="0" applyProtection="0"/>
    <xf numFmtId="0" fontId="21" fillId="16" borderId="0" applyNumberFormat="0" applyBorder="0" applyAlignment="0" applyProtection="0"/>
    <xf numFmtId="0" fontId="2" fillId="11"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8" fillId="0" borderId="6" applyNumberFormat="0" applyFill="0" applyAlignment="0" applyProtection="0"/>
    <xf numFmtId="0" fontId="14" fillId="3" borderId="0" applyNumberFormat="0" applyBorder="0" applyAlignment="0" applyProtection="0"/>
    <xf numFmtId="0" fontId="2" fillId="8" borderId="5" applyNumberFormat="0" applyFont="0" applyAlignment="0" applyProtection="0"/>
    <xf numFmtId="0" fontId="21" fillId="25"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 fillId="26"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8" fillId="0" borderId="3" applyNumberFormat="0" applyFill="0" applyAlignment="0" applyProtection="0"/>
    <xf numFmtId="0" fontId="2" fillId="23"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18" fillId="0" borderId="3" applyNumberFormat="0" applyFill="0" applyAlignment="0" applyProtection="0"/>
    <xf numFmtId="0" fontId="2" fillId="11"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 fillId="1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2" fillId="11" borderId="0" applyNumberFormat="0" applyBorder="0" applyAlignment="0" applyProtection="0"/>
    <xf numFmtId="0" fontId="20" fillId="0" borderId="0" applyNumberFormat="0" applyFill="0" applyBorder="0" applyAlignment="0" applyProtection="0"/>
    <xf numFmtId="0" fontId="2" fillId="31" borderId="0" applyNumberFormat="0" applyBorder="0" applyAlignment="0" applyProtection="0"/>
    <xf numFmtId="0" fontId="2" fillId="15" borderId="0" applyNumberFormat="0" applyBorder="0" applyAlignment="0" applyProtection="0"/>
    <xf numFmtId="0" fontId="13" fillId="0" borderId="0" applyNumberFormat="0" applyFill="0" applyBorder="0" applyAlignment="0" applyProtection="0"/>
    <xf numFmtId="0" fontId="2" fillId="31"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14" fillId="3" borderId="0" applyNumberFormat="0" applyBorder="0" applyAlignment="0" applyProtection="0"/>
    <xf numFmtId="0" fontId="2" fillId="8" borderId="5" applyNumberFormat="0" applyFont="0" applyAlignment="0" applyProtection="0"/>
    <xf numFmtId="0" fontId="21" fillId="12" borderId="0" applyNumberFormat="0" applyBorder="0" applyAlignment="0" applyProtection="0"/>
    <xf numFmtId="0" fontId="21" fillId="12"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167" fontId="2" fillId="0" borderId="0" applyFont="0" applyFill="0" applyBorder="0" applyAlignment="0" applyProtection="0"/>
    <xf numFmtId="0" fontId="19" fillId="7" borderId="4" applyNumberFormat="0" applyAlignment="0" applyProtection="0"/>
    <xf numFmtId="0" fontId="21" fillId="24" borderId="0" applyNumberFormat="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 fillId="11" borderId="0" applyNumberFormat="0" applyBorder="0" applyAlignment="0" applyProtection="0"/>
    <xf numFmtId="164" fontId="2" fillId="0" borderId="0" applyFont="0" applyFill="0" applyBorder="0" applyAlignment="0" applyProtection="0"/>
    <xf numFmtId="0" fontId="2" fillId="31"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8" fillId="0" borderId="6" applyNumberFormat="0" applyFill="0" applyAlignment="0" applyProtection="0"/>
    <xf numFmtId="0" fontId="14" fillId="3" borderId="0" applyNumberFormat="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 fillId="15"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 fillId="15" borderId="0" applyNumberFormat="0" applyBorder="0" applyAlignment="0" applyProtection="0"/>
    <xf numFmtId="0" fontId="2" fillId="22"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20" borderId="0" applyNumberFormat="0" applyBorder="0" applyAlignment="0" applyProtection="0"/>
    <xf numFmtId="0" fontId="2" fillId="26"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17" borderId="0" applyNumberFormat="0" applyBorder="0" applyAlignment="0" applyProtection="0"/>
    <xf numFmtId="0" fontId="2" fillId="22" borderId="0" applyNumberFormat="0" applyBorder="0" applyAlignment="0" applyProtection="0"/>
    <xf numFmtId="0" fontId="2" fillId="15"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2" fillId="31" borderId="0" applyNumberFormat="0" applyBorder="0" applyAlignment="0" applyProtection="0"/>
    <xf numFmtId="166" fontId="2" fillId="0" borderId="0" applyFont="0" applyFill="0" applyBorder="0" applyAlignment="0" applyProtection="0"/>
    <xf numFmtId="0" fontId="21" fillId="29" borderId="0" applyNumberFormat="0" applyBorder="0" applyAlignment="0" applyProtection="0"/>
    <xf numFmtId="0" fontId="19" fillId="7" borderId="4" applyNumberFormat="0" applyAlignment="0" applyProtection="0"/>
    <xf numFmtId="0" fontId="2" fillId="15" borderId="0" applyNumberFormat="0" applyBorder="0" applyAlignment="0" applyProtection="0"/>
    <xf numFmtId="0" fontId="2" fillId="2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 fillId="19"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 fillId="14"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 fillId="22"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2" fillId="15" borderId="0" applyNumberFormat="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 fillId="18"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 fillId="22"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9" fillId="7" borderId="4" applyNumberFormat="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13" fillId="0" borderId="0" applyNumberFormat="0" applyFill="0" applyBorder="0" applyAlignment="0" applyProtection="0"/>
    <xf numFmtId="0" fontId="2" fillId="23"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0" fontId="21" fillId="20"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 fillId="19"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29"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15" fillId="4" borderId="0" applyNumberFormat="0" applyBorder="0" applyAlignment="0" applyProtection="0"/>
    <xf numFmtId="0" fontId="2" fillId="15" borderId="0" applyNumberFormat="0" applyBorder="0" applyAlignment="0" applyProtection="0"/>
    <xf numFmtId="0" fontId="17" fillId="6" borderId="1" applyNumberFormat="0" applyAlignment="0" applyProtection="0"/>
    <xf numFmtId="0" fontId="2" fillId="22"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21"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2" fillId="3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2" fillId="23"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9"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 fillId="26"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21" fillId="32"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 fillId="31"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 fillId="27"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21" fillId="20" borderId="0" applyNumberFormat="0" applyBorder="0" applyAlignment="0" applyProtection="0"/>
    <xf numFmtId="0" fontId="2" fillId="18" borderId="0" applyNumberFormat="0" applyBorder="0" applyAlignment="0" applyProtection="0"/>
    <xf numFmtId="0" fontId="21" fillId="20" borderId="0" applyNumberFormat="0" applyBorder="0" applyAlignment="0" applyProtection="0"/>
    <xf numFmtId="0" fontId="2" fillId="26" borderId="0" applyNumberFormat="0" applyBorder="0" applyAlignment="0" applyProtection="0"/>
    <xf numFmtId="0" fontId="21" fillId="28"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 fillId="27" borderId="0" applyNumberFormat="0" applyBorder="0" applyAlignment="0" applyProtection="0"/>
    <xf numFmtId="0" fontId="2" fillId="14" borderId="0" applyNumberFormat="0" applyBorder="0" applyAlignment="0" applyProtection="0"/>
    <xf numFmtId="0" fontId="19" fillId="7" borderId="4" applyNumberFormat="0" applyAlignment="0" applyProtection="0"/>
    <xf numFmtId="0" fontId="19" fillId="7" borderId="4" applyNumberFormat="0" applyAlignment="0" applyProtection="0"/>
    <xf numFmtId="0" fontId="15" fillId="4"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32"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1" fillId="16" borderId="0" applyNumberFormat="0" applyBorder="0" applyAlignment="0" applyProtection="0"/>
    <xf numFmtId="0" fontId="2" fillId="15"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14" fillId="3"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2" fillId="23"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 fillId="15" borderId="0" applyNumberFormat="0" applyBorder="0" applyAlignment="0" applyProtection="0"/>
    <xf numFmtId="0" fontId="19" fillId="7" borderId="4" applyNumberFormat="0" applyAlignment="0" applyProtection="0"/>
    <xf numFmtId="0" fontId="2" fillId="19"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 fillId="15" borderId="0" applyNumberFormat="0" applyBorder="0" applyAlignment="0" applyProtection="0"/>
    <xf numFmtId="0" fontId="18" fillId="0" borderId="3" applyNumberFormat="0" applyFill="0" applyAlignment="0" applyProtection="0"/>
    <xf numFmtId="0" fontId="2" fillId="26" borderId="0" applyNumberFormat="0" applyBorder="0" applyAlignment="0" applyProtection="0"/>
    <xf numFmtId="0" fontId="2" fillId="10" borderId="0" applyNumberFormat="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17" fillId="6" borderId="1" applyNumberFormat="0" applyAlignment="0" applyProtection="0"/>
    <xf numFmtId="0" fontId="21" fillId="12" borderId="0" applyNumberFormat="0" applyBorder="0" applyAlignment="0" applyProtection="0"/>
    <xf numFmtId="0" fontId="21" fillId="9" borderId="0" applyNumberFormat="0" applyBorder="0" applyAlignment="0" applyProtection="0"/>
    <xf numFmtId="0" fontId="2" fillId="19"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2" fillId="15" borderId="0" applyNumberFormat="0" applyBorder="0" applyAlignment="0" applyProtection="0"/>
    <xf numFmtId="0" fontId="21" fillId="16"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2" fillId="8" borderId="5" applyNumberFormat="0" applyFont="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 fillId="8" borderId="5" applyNumberFormat="0" applyFont="0" applyAlignment="0" applyProtection="0"/>
    <xf numFmtId="0" fontId="14" fillId="3"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 fillId="22"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16" borderId="0" applyNumberFormat="0" applyBorder="0" applyAlignment="0" applyProtection="0"/>
    <xf numFmtId="0" fontId="2" fillId="26" borderId="0" applyNumberFormat="0" applyBorder="0" applyAlignment="0" applyProtection="0"/>
    <xf numFmtId="0" fontId="2" fillId="31" borderId="0" applyNumberFormat="0" applyBorder="0" applyAlignment="0" applyProtection="0"/>
    <xf numFmtId="0" fontId="17" fillId="6" borderId="1" applyNumberFormat="0" applyAlignment="0" applyProtection="0"/>
    <xf numFmtId="0" fontId="13" fillId="0" borderId="0" applyNumberFormat="0" applyFill="0" applyBorder="0" applyAlignment="0" applyProtection="0"/>
    <xf numFmtId="0" fontId="17" fillId="6" borderId="1" applyNumberFormat="0" applyAlignment="0" applyProtection="0"/>
    <xf numFmtId="0" fontId="21" fillId="29"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 fillId="31" borderId="0" applyNumberFormat="0" applyBorder="0" applyAlignment="0" applyProtection="0"/>
    <xf numFmtId="0" fontId="21" fillId="21" borderId="0" applyNumberFormat="0" applyBorder="0" applyAlignment="0" applyProtection="0"/>
    <xf numFmtId="0" fontId="2" fillId="30" borderId="0" applyNumberFormat="0" applyBorder="0" applyAlignment="0" applyProtection="0"/>
    <xf numFmtId="0" fontId="21" fillId="29"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164" fontId="2" fillId="0" borderId="0" applyFont="0" applyFill="0" applyBorder="0" applyAlignment="0" applyProtection="0"/>
    <xf numFmtId="0" fontId="21" fillId="29" borderId="0" applyNumberFormat="0" applyBorder="0" applyAlignment="0" applyProtection="0"/>
    <xf numFmtId="0" fontId="21" fillId="9" borderId="0" applyNumberFormat="0" applyBorder="0" applyAlignment="0" applyProtection="0"/>
    <xf numFmtId="0" fontId="18" fillId="0" borderId="3" applyNumberFormat="0" applyFill="0" applyAlignment="0" applyProtection="0"/>
    <xf numFmtId="0" fontId="2" fillId="11"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 fillId="26" borderId="0" applyNumberFormat="0" applyBorder="0" applyAlignment="0" applyProtection="0"/>
    <xf numFmtId="0" fontId="21" fillId="25" borderId="0" applyNumberFormat="0" applyBorder="0" applyAlignment="0" applyProtection="0"/>
    <xf numFmtId="0" fontId="2" fillId="31"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 fillId="10"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0" fontId="21" fillId="9" borderId="0" applyNumberFormat="0" applyBorder="0" applyAlignment="0" applyProtection="0"/>
    <xf numFmtId="0" fontId="2" fillId="14"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8" fillId="0" borderId="6" applyNumberFormat="0" applyFill="0" applyAlignment="0" applyProtection="0"/>
    <xf numFmtId="0" fontId="21" fillId="1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 fillId="18"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 fillId="14" borderId="0" applyNumberFormat="0" applyBorder="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 fillId="31" borderId="0" applyNumberFormat="0" applyBorder="0" applyAlignment="0" applyProtection="0"/>
    <xf numFmtId="166" fontId="2" fillId="0" borderId="0" applyFont="0" applyFill="0" applyBorder="0" applyAlignment="0" applyProtection="0"/>
    <xf numFmtId="0" fontId="2" fillId="22"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166" fontId="2" fillId="0" borderId="0" applyFont="0" applyFill="0" applyBorder="0" applyAlignment="0" applyProtection="0"/>
    <xf numFmtId="0" fontId="21" fillId="12"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8" fillId="0" borderId="6" applyNumberFormat="0" applyFill="0" applyAlignment="0" applyProtection="0"/>
    <xf numFmtId="0" fontId="8" fillId="0" borderId="6" applyNumberFormat="0" applyFill="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 fillId="10"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 fillId="3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29" borderId="0" applyNumberFormat="0" applyBorder="0" applyAlignment="0" applyProtection="0"/>
    <xf numFmtId="0" fontId="2" fillId="22" borderId="0" applyNumberFormat="0" applyBorder="0" applyAlignment="0" applyProtection="0"/>
    <xf numFmtId="0" fontId="2" fillId="18"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 fillId="10" borderId="0" applyNumberFormat="0" applyBorder="0" applyAlignment="0" applyProtection="0"/>
    <xf numFmtId="0" fontId="21" fillId="9" borderId="0" applyNumberFormat="0" applyBorder="0" applyAlignment="0" applyProtection="0"/>
    <xf numFmtId="0" fontId="2" fillId="15"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8"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 fillId="26"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2" fillId="19"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19" fillId="7" borderId="4" applyNumberFormat="0" applyAlignment="0" applyProtection="0"/>
    <xf numFmtId="0" fontId="21" fillId="21" borderId="0" applyNumberFormat="0" applyBorder="0" applyAlignment="0" applyProtection="0"/>
    <xf numFmtId="0" fontId="21" fillId="9"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2" fillId="22"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 fillId="23" borderId="0" applyNumberFormat="0" applyBorder="0" applyAlignment="0" applyProtection="0"/>
    <xf numFmtId="0" fontId="21" fillId="28" borderId="0" applyNumberFormat="0" applyBorder="0" applyAlignment="0" applyProtection="0"/>
    <xf numFmtId="0" fontId="2" fillId="31"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19" fillId="7" borderId="4" applyNumberFormat="0" applyAlignment="0" applyProtection="0"/>
    <xf numFmtId="0" fontId="2" fillId="19" borderId="0" applyNumberFormat="0" applyBorder="0" applyAlignment="0" applyProtection="0"/>
    <xf numFmtId="0" fontId="19" fillId="7" borderId="4" applyNumberFormat="0" applyAlignment="0" applyProtection="0"/>
    <xf numFmtId="0" fontId="2" fillId="1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 fillId="18"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 fillId="22" borderId="0" applyNumberFormat="0" applyBorder="0" applyAlignment="0" applyProtection="0"/>
    <xf numFmtId="166" fontId="2" fillId="0" borderId="0" applyFont="0" applyFill="0" applyBorder="0" applyAlignment="0" applyProtection="0"/>
    <xf numFmtId="0" fontId="14" fillId="3" borderId="0" applyNumberFormat="0" applyBorder="0" applyAlignment="0" applyProtection="0"/>
    <xf numFmtId="0" fontId="2" fillId="26"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 fillId="31"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0" fontId="2" fillId="18"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 fillId="11"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11" borderId="0" applyNumberFormat="0" applyBorder="0" applyAlignment="0" applyProtection="0"/>
    <xf numFmtId="0" fontId="2" fillId="18" borderId="0" applyNumberFormat="0" applyBorder="0" applyAlignment="0" applyProtection="0"/>
    <xf numFmtId="0" fontId="21" fillId="29"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16" fillId="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19" fillId="7" borderId="4" applyNumberFormat="0" applyAlignment="0" applyProtection="0"/>
    <xf numFmtId="0" fontId="19" fillId="7" borderId="4" applyNumberFormat="0" applyAlignment="0" applyProtection="0"/>
    <xf numFmtId="0" fontId="20" fillId="0" borderId="0" applyNumberFormat="0" applyFill="0" applyBorder="0" applyAlignment="0" applyProtection="0"/>
    <xf numFmtId="0" fontId="21" fillId="21" borderId="0" applyNumberFormat="0" applyBorder="0" applyAlignment="0" applyProtection="0"/>
    <xf numFmtId="0" fontId="14" fillId="3" borderId="0" applyNumberFormat="0" applyBorder="0" applyAlignment="0" applyProtection="0"/>
    <xf numFmtId="0" fontId="2" fillId="18" borderId="0" applyNumberFormat="0" applyBorder="0" applyAlignment="0" applyProtection="0"/>
    <xf numFmtId="0" fontId="2" fillId="31"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17"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 fillId="14"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14" fillId="3" borderId="0" applyNumberFormat="0" applyBorder="0" applyAlignment="0" applyProtection="0"/>
    <xf numFmtId="0" fontId="2" fillId="18"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2" fillId="19" borderId="0" applyNumberFormat="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 fillId="10" borderId="0" applyNumberFormat="0" applyBorder="0" applyAlignment="0" applyProtection="0"/>
    <xf numFmtId="0" fontId="21" fillId="29"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21" fillId="13"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 fillId="8" borderId="5" applyNumberFormat="0" applyFont="0" applyAlignment="0" applyProtection="0"/>
    <xf numFmtId="0" fontId="14" fillId="3" borderId="0" applyNumberFormat="0" applyBorder="0" applyAlignment="0" applyProtection="0"/>
    <xf numFmtId="0" fontId="21" fillId="28" borderId="0" applyNumberFormat="0" applyBorder="0" applyAlignment="0" applyProtection="0"/>
    <xf numFmtId="0" fontId="2" fillId="18" borderId="0" applyNumberFormat="0" applyBorder="0" applyAlignment="0" applyProtection="0"/>
    <xf numFmtId="0" fontId="2" fillId="8" borderId="5" applyNumberFormat="0" applyFont="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 fillId="15"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 fillId="19"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 fillId="11"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2" fillId="26" borderId="0" applyNumberFormat="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4" fontId="2" fillId="0" borderId="0" applyFont="0" applyFill="0" applyBorder="0" applyAlignment="0" applyProtection="0"/>
    <xf numFmtId="0" fontId="2" fillId="14"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17" fillId="6" borderId="1" applyNumberFormat="0" applyAlignment="0" applyProtection="0"/>
    <xf numFmtId="0" fontId="8" fillId="0" borderId="6" applyNumberFormat="0" applyFill="0" applyAlignment="0" applyProtection="0"/>
    <xf numFmtId="0" fontId="2" fillId="30" borderId="0" applyNumberFormat="0" applyBorder="0" applyAlignment="0" applyProtection="0"/>
    <xf numFmtId="0" fontId="2" fillId="8" borderId="5" applyNumberFormat="0" applyFont="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16" fillId="5" borderId="0" applyNumberFormat="0" applyBorder="0" applyAlignment="0" applyProtection="0"/>
    <xf numFmtId="0" fontId="2" fillId="14" borderId="0" applyNumberFormat="0" applyBorder="0" applyAlignment="0" applyProtection="0"/>
    <xf numFmtId="0" fontId="2" fillId="2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166" fontId="2" fillId="0" borderId="0" applyFont="0" applyFill="0" applyBorder="0" applyAlignment="0" applyProtection="0"/>
    <xf numFmtId="0" fontId="21" fillId="21"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1" fillId="21" borderId="0" applyNumberFormat="0" applyBorder="0" applyAlignment="0" applyProtection="0"/>
    <xf numFmtId="0" fontId="17" fillId="6" borderId="1" applyNumberFormat="0" applyAlignment="0" applyProtection="0"/>
    <xf numFmtId="0" fontId="21" fillId="29"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2" fillId="8" borderId="5" applyNumberFormat="0" applyFont="0" applyAlignment="0" applyProtection="0"/>
    <xf numFmtId="0" fontId="21" fillId="25"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2" fillId="22" borderId="0" applyNumberFormat="0" applyBorder="0" applyAlignment="0" applyProtection="0"/>
    <xf numFmtId="0" fontId="15" fillId="4" borderId="0" applyNumberFormat="0" applyBorder="0" applyAlignment="0" applyProtection="0"/>
    <xf numFmtId="0" fontId="21" fillId="29"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 fillId="30" borderId="0" applyNumberFormat="0" applyBorder="0" applyAlignment="0" applyProtection="0"/>
    <xf numFmtId="0" fontId="17" fillId="6" borderId="1" applyNumberFormat="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 fillId="27"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164" fontId="2" fillId="0" borderId="0" applyFont="0" applyFill="0" applyBorder="0" applyAlignment="0" applyProtection="0"/>
    <xf numFmtId="0" fontId="2" fillId="11"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 fillId="11"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2" fillId="11"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164" fontId="2" fillId="0" borderId="0" applyFont="0" applyFill="0" applyBorder="0" applyAlignment="0" applyProtection="0"/>
    <xf numFmtId="0" fontId="21" fillId="28"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20" fillId="0" borderId="0" applyNumberFormat="0" applyFill="0" applyBorder="0" applyAlignment="0" applyProtection="0"/>
    <xf numFmtId="0" fontId="2" fillId="14"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 fillId="8" borderId="5" applyNumberFormat="0" applyFont="0" applyAlignment="0" applyProtection="0"/>
    <xf numFmtId="0" fontId="21" fillId="17"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 fillId="18"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2" fillId="26" borderId="0" applyNumberFormat="0" applyBorder="0" applyAlignment="0" applyProtection="0"/>
    <xf numFmtId="0" fontId="2" fillId="22" borderId="0" applyNumberFormat="0" applyBorder="0" applyAlignment="0" applyProtection="0"/>
    <xf numFmtId="0" fontId="21" fillId="17" borderId="0" applyNumberFormat="0" applyBorder="0" applyAlignment="0" applyProtection="0"/>
    <xf numFmtId="0" fontId="2" fillId="23" borderId="0" applyNumberFormat="0" applyBorder="0" applyAlignment="0" applyProtection="0"/>
    <xf numFmtId="0" fontId="2" fillId="22" borderId="0" applyNumberFormat="0" applyBorder="0" applyAlignment="0" applyProtection="0"/>
    <xf numFmtId="0" fontId="21" fillId="16"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0"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 fillId="11"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2" fillId="27"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 fillId="19"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19" fillId="7" borderId="4" applyNumberFormat="0" applyAlignment="0" applyProtection="0"/>
    <xf numFmtId="0" fontId="2" fillId="14" borderId="0" applyNumberFormat="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20"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 fillId="19" borderId="0" applyNumberFormat="0" applyBorder="0" applyAlignment="0" applyProtection="0"/>
    <xf numFmtId="0" fontId="2" fillId="26"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22"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0" fontId="2" fillId="22" borderId="0" applyNumberFormat="0" applyBorder="0" applyAlignment="0" applyProtection="0"/>
    <xf numFmtId="0" fontId="2" fillId="11"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 fillId="8" borderId="5" applyNumberFormat="0" applyFont="0" applyAlignment="0" applyProtection="0"/>
    <xf numFmtId="0" fontId="2" fillId="11" borderId="0" applyNumberFormat="0" applyBorder="0" applyAlignment="0" applyProtection="0"/>
    <xf numFmtId="0" fontId="2" fillId="10"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166" fontId="2" fillId="0" borderId="0" applyFont="0" applyFill="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 fillId="15"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21" fillId="21" borderId="0" applyNumberFormat="0" applyBorder="0" applyAlignment="0" applyProtection="0"/>
    <xf numFmtId="0" fontId="2" fillId="30" borderId="0" applyNumberFormat="0" applyBorder="0" applyAlignment="0" applyProtection="0"/>
    <xf numFmtId="0" fontId="21" fillId="29"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166" fontId="2" fillId="0" borderId="0" applyFont="0" applyFill="0" applyBorder="0" applyAlignment="0" applyProtection="0"/>
    <xf numFmtId="0" fontId="17" fillId="6" borderId="1" applyNumberFormat="0" applyAlignment="0" applyProtection="0"/>
    <xf numFmtId="0" fontId="21" fillId="21" borderId="0" applyNumberFormat="0" applyBorder="0" applyAlignment="0" applyProtection="0"/>
    <xf numFmtId="0" fontId="21" fillId="12"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 fillId="15" borderId="0" applyNumberFormat="0" applyBorder="0" applyAlignment="0" applyProtection="0"/>
    <xf numFmtId="0" fontId="21" fillId="17" borderId="0" applyNumberFormat="0" applyBorder="0" applyAlignment="0" applyProtection="0"/>
    <xf numFmtId="0" fontId="2" fillId="1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21" borderId="0" applyNumberFormat="0" applyBorder="0" applyAlignment="0" applyProtection="0"/>
    <xf numFmtId="0" fontId="2" fillId="30"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 fillId="14" borderId="0" applyNumberFormat="0" applyBorder="0" applyAlignment="0" applyProtection="0"/>
    <xf numFmtId="0" fontId="21" fillId="21"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166" fontId="2" fillId="0" borderId="0" applyFont="0" applyFill="0" applyBorder="0" applyAlignment="0" applyProtection="0"/>
    <xf numFmtId="0" fontId="21" fillId="29" borderId="0" applyNumberFormat="0" applyBorder="0" applyAlignment="0" applyProtection="0"/>
    <xf numFmtId="0" fontId="2" fillId="22"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1" borderId="0" applyNumberFormat="0" applyBorder="0" applyAlignment="0" applyProtection="0"/>
    <xf numFmtId="0" fontId="2" fillId="15"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167" fontId="2" fillId="0" borderId="0" applyFont="0" applyFill="0" applyBorder="0" applyAlignment="0" applyProtection="0"/>
    <xf numFmtId="0" fontId="21" fillId="25"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 fillId="10"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14" fillId="3" borderId="0" applyNumberFormat="0" applyBorder="0" applyAlignment="0" applyProtection="0"/>
    <xf numFmtId="166" fontId="2" fillId="0" borderId="0" applyFont="0" applyFill="0" applyBorder="0" applyAlignment="0" applyProtection="0"/>
    <xf numFmtId="0" fontId="18" fillId="0" borderId="3" applyNumberFormat="0" applyFill="0" applyAlignment="0" applyProtection="0"/>
    <xf numFmtId="0" fontId="14" fillId="3"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7" fillId="6" borderId="1" applyNumberFormat="0" applyAlignment="0" applyProtection="0"/>
    <xf numFmtId="0" fontId="21" fillId="16" borderId="0" applyNumberFormat="0" applyBorder="0" applyAlignment="0" applyProtection="0"/>
    <xf numFmtId="0" fontId="2" fillId="10"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9" fontId="2" fillId="0" borderId="0" applyFont="0" applyFill="0" applyBorder="0" applyAlignment="0" applyProtection="0"/>
    <xf numFmtId="0" fontId="21" fillId="29" borderId="0" applyNumberFormat="0" applyBorder="0" applyAlignment="0" applyProtection="0"/>
    <xf numFmtId="164" fontId="2" fillId="0" borderId="0" applyFont="0" applyFill="0" applyBorder="0" applyAlignment="0" applyProtection="0"/>
    <xf numFmtId="0" fontId="21" fillId="28"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6" fillId="5" borderId="0" applyNumberFormat="0" applyBorder="0" applyAlignment="0" applyProtection="0"/>
    <xf numFmtId="0" fontId="2" fillId="8" borderId="5" applyNumberFormat="0" applyFont="0" applyAlignment="0" applyProtection="0"/>
    <xf numFmtId="164" fontId="2" fillId="0" borderId="0" applyFont="0" applyFill="0" applyBorder="0" applyAlignment="0" applyProtection="0"/>
    <xf numFmtId="0" fontId="18" fillId="0" borderId="3" applyNumberFormat="0" applyFill="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164" fontId="2" fillId="0" borderId="0" applyFont="0" applyFill="0" applyBorder="0" applyAlignment="0" applyProtection="0"/>
    <xf numFmtId="0" fontId="2" fillId="31"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164" fontId="2" fillId="0" borderId="0" applyFont="0" applyFill="0" applyBorder="0" applyAlignment="0" applyProtection="0"/>
    <xf numFmtId="0" fontId="15" fillId="4"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16" fillId="5"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23" borderId="0" applyNumberFormat="0" applyBorder="0" applyAlignment="0" applyProtection="0"/>
    <xf numFmtId="0" fontId="17" fillId="6" borderId="1" applyNumberFormat="0" applyAlignment="0" applyProtection="0"/>
    <xf numFmtId="0" fontId="21" fillId="29" borderId="0" applyNumberFormat="0" applyBorder="0" applyAlignment="0" applyProtection="0"/>
    <xf numFmtId="164" fontId="2" fillId="0" borderId="0" applyFont="0" applyFill="0" applyBorder="0" applyAlignment="0" applyProtection="0"/>
    <xf numFmtId="0" fontId="2" fillId="19" borderId="0" applyNumberFormat="0" applyBorder="0" applyAlignment="0" applyProtection="0"/>
    <xf numFmtId="0" fontId="18" fillId="0" borderId="3" applyNumberFormat="0" applyFill="0" applyAlignment="0" applyProtection="0"/>
    <xf numFmtId="0" fontId="21" fillId="20"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 fillId="31"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4" borderId="0" applyNumberFormat="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1" fillId="29" borderId="0" applyNumberFormat="0" applyBorder="0" applyAlignment="0" applyProtection="0"/>
    <xf numFmtId="0" fontId="21" fillId="24"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26" borderId="0" applyNumberFormat="0" applyBorder="0" applyAlignment="0" applyProtection="0"/>
    <xf numFmtId="0" fontId="13" fillId="0" borderId="0" applyNumberFormat="0" applyFill="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31" borderId="0" applyNumberFormat="0" applyBorder="0" applyAlignment="0" applyProtection="0"/>
    <xf numFmtId="0" fontId="2" fillId="22" borderId="0" applyNumberFormat="0" applyBorder="0" applyAlignment="0" applyProtection="0"/>
    <xf numFmtId="164" fontId="2" fillId="0" borderId="0" applyFont="0" applyFill="0" applyBorder="0" applyAlignment="0" applyProtection="0"/>
    <xf numFmtId="0" fontId="21" fillId="32" borderId="0" applyNumberFormat="0" applyBorder="0" applyAlignment="0" applyProtection="0"/>
    <xf numFmtId="0" fontId="14" fillId="3" borderId="0" applyNumberFormat="0" applyBorder="0" applyAlignment="0" applyProtection="0"/>
    <xf numFmtId="0" fontId="2" fillId="19" borderId="0" applyNumberFormat="0" applyBorder="0" applyAlignment="0" applyProtection="0"/>
    <xf numFmtId="0" fontId="20" fillId="0" borderId="0" applyNumberFormat="0" applyFill="0" applyBorder="0" applyAlignment="0" applyProtection="0"/>
    <xf numFmtId="0" fontId="2" fillId="10" borderId="0" applyNumberFormat="0" applyBorder="0" applyAlignment="0" applyProtection="0"/>
    <xf numFmtId="0" fontId="2" fillId="31"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166" fontId="2" fillId="0" borderId="0" applyFont="0" applyFill="0" applyBorder="0" applyAlignment="0" applyProtection="0"/>
    <xf numFmtId="0" fontId="21" fillId="17" borderId="0" applyNumberFormat="0" applyBorder="0" applyAlignment="0" applyProtection="0"/>
    <xf numFmtId="0" fontId="2" fillId="23"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21" fillId="25"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2" fillId="10"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20" fillId="0" borderId="0" applyNumberFormat="0" applyFill="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 fillId="11" borderId="0" applyNumberFormat="0" applyBorder="0" applyAlignment="0" applyProtection="0"/>
    <xf numFmtId="0" fontId="2" fillId="19" borderId="0" applyNumberFormat="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1" fillId="21" borderId="0" applyNumberFormat="0" applyBorder="0" applyAlignment="0" applyProtection="0"/>
    <xf numFmtId="0" fontId="21" fillId="16" borderId="0" applyNumberFormat="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1" fillId="16"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2" fillId="22"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1" fillId="20" borderId="0" applyNumberFormat="0" applyBorder="0" applyAlignment="0" applyProtection="0"/>
    <xf numFmtId="0" fontId="21" fillId="24" borderId="0" applyNumberFormat="0" applyBorder="0" applyAlignment="0" applyProtection="0"/>
    <xf numFmtId="0" fontId="2" fillId="27" borderId="0" applyNumberFormat="0" applyBorder="0" applyAlignment="0" applyProtection="0"/>
    <xf numFmtId="0" fontId="14" fillId="3" borderId="0" applyNumberFormat="0" applyBorder="0" applyAlignment="0" applyProtection="0"/>
    <xf numFmtId="0" fontId="18" fillId="0" borderId="3" applyNumberFormat="0" applyFill="0" applyAlignment="0" applyProtection="0"/>
    <xf numFmtId="0" fontId="19" fillId="7" borderId="4" applyNumberFormat="0" applyAlignment="0" applyProtection="0"/>
    <xf numFmtId="0" fontId="21" fillId="16" borderId="0" applyNumberFormat="0" applyBorder="0" applyAlignment="0" applyProtection="0"/>
    <xf numFmtId="0" fontId="18" fillId="0" borderId="3" applyNumberFormat="0" applyFill="0" applyAlignment="0" applyProtection="0"/>
    <xf numFmtId="0" fontId="19" fillId="7" borderId="4" applyNumberFormat="0" applyAlignment="0" applyProtection="0"/>
    <xf numFmtId="0" fontId="21" fillId="20" borderId="0" applyNumberFormat="0" applyBorder="0" applyAlignment="0" applyProtection="0"/>
    <xf numFmtId="0" fontId="13" fillId="0" borderId="0" applyNumberFormat="0" applyFill="0" applyBorder="0" applyAlignment="0" applyProtection="0"/>
    <xf numFmtId="0" fontId="2" fillId="8" borderId="5" applyNumberFormat="0" applyFont="0" applyAlignment="0" applyProtection="0"/>
    <xf numFmtId="0" fontId="21" fillId="12"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17"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166" fontId="2" fillId="0" borderId="0" applyFont="0" applyFill="0" applyBorder="0" applyAlignment="0" applyProtection="0"/>
    <xf numFmtId="0" fontId="21" fillId="32" borderId="0" applyNumberFormat="0" applyBorder="0" applyAlignment="0" applyProtection="0"/>
    <xf numFmtId="0" fontId="2" fillId="2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21" fillId="32"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13" fillId="0" borderId="0" applyNumberFormat="0" applyFill="0" applyBorder="0" applyAlignment="0" applyProtection="0"/>
    <xf numFmtId="0" fontId="2" fillId="10"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1" fillId="17"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2" fillId="8" borderId="5" applyNumberFormat="0" applyFont="0" applyAlignment="0" applyProtection="0"/>
    <xf numFmtId="0" fontId="21" fillId="28"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12"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16" fillId="5" borderId="0" applyNumberFormat="0" applyBorder="0" applyAlignment="0" applyProtection="0"/>
    <xf numFmtId="0" fontId="21" fillId="24"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2" fillId="23" borderId="0" applyNumberFormat="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13"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18" fillId="0" borderId="3" applyNumberFormat="0" applyFill="0" applyAlignment="0" applyProtection="0"/>
    <xf numFmtId="0" fontId="21" fillId="21"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17" fillId="6" borderId="1" applyNumberFormat="0" applyAlignment="0" applyProtection="0"/>
    <xf numFmtId="0" fontId="8" fillId="0" borderId="6" applyNumberFormat="0" applyFill="0" applyAlignment="0" applyProtection="0"/>
    <xf numFmtId="0" fontId="14" fillId="3" borderId="0" applyNumberFormat="0" applyBorder="0" applyAlignment="0" applyProtection="0"/>
    <xf numFmtId="0" fontId="17" fillId="6" borderId="1" applyNumberFormat="0" applyAlignment="0" applyProtection="0"/>
    <xf numFmtId="0" fontId="2" fillId="27"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15" fillId="4" borderId="0" applyNumberFormat="0" applyBorder="0" applyAlignment="0" applyProtection="0"/>
    <xf numFmtId="0" fontId="2" fillId="19"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1" fillId="24" borderId="0" applyNumberFormat="0" applyBorder="0" applyAlignment="0" applyProtection="0"/>
    <xf numFmtId="0" fontId="13" fillId="0" borderId="0" applyNumberFormat="0" applyFill="0" applyBorder="0" applyAlignment="0" applyProtection="0"/>
    <xf numFmtId="0" fontId="2" fillId="18" borderId="0" applyNumberFormat="0" applyBorder="0" applyAlignment="0" applyProtection="0"/>
    <xf numFmtId="0" fontId="18" fillId="0" borderId="3" applyNumberFormat="0" applyFill="0" applyAlignment="0" applyProtection="0"/>
    <xf numFmtId="0" fontId="14" fillId="3" borderId="0" applyNumberFormat="0" applyBorder="0" applyAlignment="0" applyProtection="0"/>
    <xf numFmtId="0" fontId="2" fillId="23"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21" fillId="16"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21" borderId="0" applyNumberFormat="0" applyBorder="0" applyAlignment="0" applyProtection="0"/>
    <xf numFmtId="0" fontId="14" fillId="3"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21" fillId="32" borderId="0" applyNumberFormat="0" applyBorder="0" applyAlignment="0" applyProtection="0"/>
    <xf numFmtId="0" fontId="2" fillId="27"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1" fillId="28" borderId="0" applyNumberFormat="0" applyBorder="0" applyAlignment="0" applyProtection="0"/>
    <xf numFmtId="166" fontId="2" fillId="0" borderId="0" applyFont="0" applyFill="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 fillId="23"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2" fillId="26" borderId="0" applyNumberFormat="0" applyBorder="0" applyAlignment="0" applyProtection="0"/>
    <xf numFmtId="0" fontId="21" fillId="12"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0" fontId="2" fillId="18"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167" fontId="2" fillId="0" borderId="0" applyFont="0" applyFill="0" applyBorder="0" applyAlignment="0" applyProtection="0"/>
    <xf numFmtId="0" fontId="8" fillId="0" borderId="6" applyNumberFormat="0" applyFill="0" applyAlignment="0" applyProtection="0"/>
    <xf numFmtId="0" fontId="21" fillId="12" borderId="0" applyNumberFormat="0" applyBorder="0" applyAlignment="0" applyProtection="0"/>
    <xf numFmtId="164" fontId="2" fillId="0" borderId="0" applyFont="0" applyFill="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 fillId="1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18" fillId="0" borderId="3" applyNumberFormat="0" applyFill="0" applyAlignment="0" applyProtection="0"/>
    <xf numFmtId="0" fontId="2" fillId="8" borderId="5" applyNumberFormat="0" applyFont="0" applyAlignment="0" applyProtection="0"/>
    <xf numFmtId="0" fontId="2" fillId="31" borderId="0" applyNumberFormat="0" applyBorder="0" applyAlignment="0" applyProtection="0"/>
    <xf numFmtId="0" fontId="21" fillId="29"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18" fillId="0" borderId="3" applyNumberFormat="0" applyFill="0" applyAlignment="0" applyProtection="0"/>
    <xf numFmtId="0" fontId="21" fillId="12" borderId="0" applyNumberFormat="0" applyBorder="0" applyAlignment="0" applyProtection="0"/>
    <xf numFmtId="0" fontId="16" fillId="5"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21" fillId="29" borderId="0" applyNumberFormat="0" applyBorder="0" applyAlignment="0" applyProtection="0"/>
    <xf numFmtId="0" fontId="21" fillId="24"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 fillId="31" borderId="0" applyNumberFormat="0" applyBorder="0" applyAlignment="0" applyProtection="0"/>
    <xf numFmtId="0" fontId="2" fillId="26"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 fillId="31" borderId="0" applyNumberFormat="0" applyBorder="0" applyAlignment="0" applyProtection="0"/>
    <xf numFmtId="0" fontId="2" fillId="30" borderId="0" applyNumberFormat="0" applyBorder="0" applyAlignment="0" applyProtection="0"/>
    <xf numFmtId="0" fontId="21" fillId="24" borderId="0" applyNumberFormat="0" applyBorder="0" applyAlignment="0" applyProtection="0"/>
    <xf numFmtId="0" fontId="2" fillId="23" borderId="0" applyNumberFormat="0" applyBorder="0" applyAlignment="0" applyProtection="0"/>
    <xf numFmtId="0" fontId="2" fillId="22" borderId="0" applyNumberFormat="0" applyBorder="0" applyAlignment="0" applyProtection="0"/>
    <xf numFmtId="0" fontId="21" fillId="28" borderId="0" applyNumberFormat="0" applyBorder="0" applyAlignment="0" applyProtection="0"/>
    <xf numFmtId="0" fontId="2" fillId="2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 fillId="8" borderId="5" applyNumberFormat="0" applyFont="0" applyAlignment="0" applyProtection="0"/>
    <xf numFmtId="0" fontId="13" fillId="0" borderId="0" applyNumberFormat="0" applyFill="0" applyBorder="0" applyAlignment="0" applyProtection="0"/>
    <xf numFmtId="0" fontId="8" fillId="0" borderId="6" applyNumberFormat="0" applyFill="0" applyAlignment="0" applyProtection="0"/>
    <xf numFmtId="0" fontId="21" fillId="24"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 fillId="31"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0" fillId="0" borderId="0" applyNumberFormat="0" applyFill="0" applyBorder="0" applyAlignment="0" applyProtection="0"/>
    <xf numFmtId="0" fontId="2" fillId="23"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164" fontId="2" fillId="0" borderId="0" applyFont="0" applyFill="0" applyBorder="0" applyAlignment="0" applyProtection="0"/>
    <xf numFmtId="0" fontId="2" fillId="19" borderId="0" applyNumberFormat="0" applyBorder="0" applyAlignment="0" applyProtection="0"/>
    <xf numFmtId="0" fontId="18" fillId="0" borderId="3" applyNumberFormat="0" applyFill="0" applyAlignment="0" applyProtection="0"/>
    <xf numFmtId="0" fontId="2" fillId="18"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19" fillId="7" borderId="4" applyNumberFormat="0" applyAlignment="0" applyProtection="0"/>
    <xf numFmtId="0" fontId="16" fillId="5"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 fillId="19" borderId="0" applyNumberFormat="0" applyBorder="0" applyAlignment="0" applyProtection="0"/>
    <xf numFmtId="9" fontId="2" fillId="0" borderId="0" applyFont="0" applyFill="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24"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 fillId="18" borderId="0" applyNumberFormat="0" applyBorder="0" applyAlignment="0" applyProtection="0"/>
    <xf numFmtId="0" fontId="2" fillId="11" borderId="0" applyNumberFormat="0" applyBorder="0" applyAlignment="0" applyProtection="0"/>
    <xf numFmtId="0" fontId="2" fillId="8" borderId="5" applyNumberFormat="0" applyFont="0" applyAlignment="0" applyProtection="0"/>
    <xf numFmtId="0" fontId="2" fillId="14"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166" fontId="2" fillId="0" borderId="0" applyFont="0" applyFill="0" applyBorder="0" applyAlignment="0" applyProtection="0"/>
    <xf numFmtId="0" fontId="13" fillId="0" borderId="0" applyNumberFormat="0" applyFill="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9" borderId="0" applyNumberFormat="0" applyBorder="0" applyAlignment="0" applyProtection="0"/>
    <xf numFmtId="0" fontId="2" fillId="8" borderId="5" applyNumberFormat="0" applyFont="0" applyAlignment="0" applyProtection="0"/>
    <xf numFmtId="0" fontId="13"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15" fillId="4" borderId="0" applyNumberFormat="0" applyBorder="0" applyAlignment="0" applyProtection="0"/>
    <xf numFmtId="0" fontId="2" fillId="14"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164" fontId="2" fillId="0" borderId="0" applyFont="0" applyFill="0" applyBorder="0" applyAlignment="0" applyProtection="0"/>
    <xf numFmtId="0" fontId="21" fillId="32"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29" borderId="0" applyNumberFormat="0" applyBorder="0" applyAlignment="0" applyProtection="0"/>
    <xf numFmtId="0" fontId="19" fillId="7" borderId="4" applyNumberFormat="0" applyAlignment="0" applyProtection="0"/>
    <xf numFmtId="0" fontId="21" fillId="21"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9" fontId="2" fillId="0" borderId="0" applyFont="0" applyFill="0" applyBorder="0" applyAlignment="0" applyProtection="0"/>
    <xf numFmtId="0" fontId="21" fillId="24" borderId="0" applyNumberFormat="0" applyBorder="0" applyAlignment="0" applyProtection="0"/>
    <xf numFmtId="0" fontId="18" fillId="0" borderId="3" applyNumberFormat="0" applyFill="0" applyAlignment="0" applyProtection="0"/>
    <xf numFmtId="0" fontId="2" fillId="23" borderId="0" applyNumberFormat="0" applyBorder="0" applyAlignment="0" applyProtection="0"/>
    <xf numFmtId="0" fontId="19" fillId="7" borderId="4" applyNumberFormat="0" applyAlignment="0" applyProtection="0"/>
    <xf numFmtId="0" fontId="16" fillId="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2" fillId="30"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 fillId="22"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9" fontId="2" fillId="0" borderId="0" applyFont="0" applyFill="0" applyBorder="0" applyAlignment="0" applyProtection="0"/>
    <xf numFmtId="0" fontId="2" fillId="14" borderId="0" applyNumberFormat="0" applyBorder="0" applyAlignment="0" applyProtection="0"/>
    <xf numFmtId="167" fontId="2" fillId="0" borderId="0" applyFont="0" applyFill="0" applyBorder="0" applyAlignment="0" applyProtection="0"/>
    <xf numFmtId="166" fontId="2" fillId="0" borderId="0" applyFont="0" applyFill="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0" fontId="2" fillId="30" borderId="0" applyNumberFormat="0" applyBorder="0" applyAlignment="0" applyProtection="0"/>
    <xf numFmtId="0" fontId="17" fillId="6" borderId="1" applyNumberFormat="0" applyAlignment="0" applyProtection="0"/>
    <xf numFmtId="0" fontId="17" fillId="6" borderId="1" applyNumberFormat="0" applyAlignment="0" applyProtection="0"/>
    <xf numFmtId="0" fontId="16" fillId="5"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 fillId="10"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19" fillId="7" borderId="4" applyNumberFormat="0" applyAlignment="0" applyProtection="0"/>
    <xf numFmtId="0" fontId="2" fillId="23" borderId="0" applyNumberFormat="0" applyBorder="0" applyAlignment="0" applyProtection="0"/>
    <xf numFmtId="0" fontId="2" fillId="18"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 fillId="10"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0" fillId="0" borderId="0" applyNumberFormat="0" applyFill="0" applyBorder="0" applyAlignment="0" applyProtection="0"/>
    <xf numFmtId="0" fontId="2" fillId="22"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15" fillId="4"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2" fillId="30"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1" fillId="21"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 fillId="31" borderId="0" applyNumberFormat="0" applyBorder="0" applyAlignment="0" applyProtection="0"/>
    <xf numFmtId="167" fontId="2" fillId="0" borderId="0" applyFont="0" applyFill="0" applyBorder="0" applyAlignment="0" applyProtection="0"/>
    <xf numFmtId="0" fontId="2" fillId="18" borderId="0" applyNumberFormat="0" applyBorder="0" applyAlignment="0" applyProtection="0"/>
    <xf numFmtId="0" fontId="15" fillId="4" borderId="0" applyNumberFormat="0" applyBorder="0" applyAlignment="0" applyProtection="0"/>
    <xf numFmtId="0" fontId="17" fillId="6" borderId="1" applyNumberFormat="0" applyAlignment="0" applyProtection="0"/>
    <xf numFmtId="0" fontId="21" fillId="17" borderId="0" applyNumberFormat="0" applyBorder="0" applyAlignment="0" applyProtection="0"/>
    <xf numFmtId="164" fontId="2" fillId="0" borderId="0" applyFont="0" applyFill="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 fillId="8" borderId="5" applyNumberFormat="0" applyFont="0" applyAlignment="0" applyProtection="0"/>
    <xf numFmtId="0" fontId="21" fillId="29" borderId="0" applyNumberFormat="0" applyBorder="0" applyAlignment="0" applyProtection="0"/>
    <xf numFmtId="0" fontId="2" fillId="18"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13" fillId="0" borderId="0" applyNumberFormat="0" applyFill="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1" fillId="12" borderId="0" applyNumberFormat="0" applyBorder="0" applyAlignment="0" applyProtection="0"/>
    <xf numFmtId="0" fontId="2" fillId="22"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0" fontId="2" fillId="8" borderId="5" applyNumberFormat="0" applyFont="0" applyAlignment="0" applyProtection="0"/>
    <xf numFmtId="0" fontId="2" fillId="14"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16" fillId="5" borderId="0" applyNumberFormat="0" applyBorder="0" applyAlignment="0" applyProtection="0"/>
    <xf numFmtId="0" fontId="21" fillId="9" borderId="0" applyNumberFormat="0" applyBorder="0" applyAlignment="0" applyProtection="0"/>
    <xf numFmtId="167" fontId="2" fillId="0" borderId="0" applyFont="0" applyFill="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 fillId="19"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1" fillId="28" borderId="0" applyNumberFormat="0" applyBorder="0" applyAlignment="0" applyProtection="0"/>
    <xf numFmtId="0" fontId="8" fillId="0" borderId="6" applyNumberFormat="0" applyFill="0" applyAlignment="0" applyProtection="0"/>
    <xf numFmtId="164" fontId="2" fillId="0" borderId="0" applyFont="0" applyFill="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 fillId="19"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23"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8" borderId="0" applyNumberFormat="0" applyBorder="0" applyAlignment="0" applyProtection="0"/>
    <xf numFmtId="0" fontId="2" fillId="22"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 fillId="30" borderId="0" applyNumberFormat="0" applyBorder="0" applyAlignment="0" applyProtection="0"/>
    <xf numFmtId="164" fontId="2" fillId="0" borderId="0" applyFont="0" applyFill="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167" fontId="2" fillId="0" borderId="0" applyFont="0" applyFill="0" applyBorder="0" applyAlignment="0" applyProtection="0"/>
    <xf numFmtId="0" fontId="21" fillId="13" borderId="0" applyNumberFormat="0" applyBorder="0" applyAlignment="0" applyProtection="0"/>
    <xf numFmtId="0" fontId="2" fillId="18" borderId="0" applyNumberFormat="0" applyBorder="0" applyAlignment="0" applyProtection="0"/>
    <xf numFmtId="0" fontId="2" fillId="10" borderId="0" applyNumberFormat="0" applyBorder="0" applyAlignment="0" applyProtection="0"/>
    <xf numFmtId="0" fontId="21" fillId="28"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1" fillId="17"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 fillId="18" borderId="0" applyNumberFormat="0" applyBorder="0" applyAlignment="0" applyProtection="0"/>
    <xf numFmtId="167" fontId="2" fillId="0" borderId="0" applyFont="0" applyFill="0" applyBorder="0" applyAlignment="0" applyProtection="0"/>
    <xf numFmtId="0" fontId="2" fillId="23"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2" fillId="18" borderId="0" applyNumberFormat="0" applyBorder="0" applyAlignment="0" applyProtection="0"/>
    <xf numFmtId="0" fontId="8" fillId="0" borderId="6" applyNumberFormat="0" applyFill="0" applyAlignment="0" applyProtection="0"/>
    <xf numFmtId="0" fontId="14" fillId="3" borderId="0" applyNumberFormat="0" applyBorder="0" applyAlignment="0" applyProtection="0"/>
    <xf numFmtId="0" fontId="2" fillId="14"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 fillId="31"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 fillId="31"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1" fillId="24"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7" fontId="2" fillId="0" borderId="0" applyFont="0" applyFill="0" applyBorder="0" applyAlignment="0" applyProtection="0"/>
    <xf numFmtId="0" fontId="2" fillId="19"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 fillId="11" borderId="0" applyNumberFormat="0" applyBorder="0" applyAlignment="0" applyProtection="0"/>
    <xf numFmtId="0" fontId="2" fillId="8" borderId="5" applyNumberFormat="0" applyFont="0" applyAlignment="0" applyProtection="0"/>
    <xf numFmtId="0" fontId="15" fillId="4"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 fillId="23"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18" borderId="0" applyNumberFormat="0" applyBorder="0" applyAlignment="0" applyProtection="0"/>
    <xf numFmtId="0" fontId="17" fillId="6" borderId="1" applyNumberFormat="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 fillId="1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166" fontId="2" fillId="0" borderId="0" applyFont="0" applyFill="0" applyBorder="0" applyAlignment="0" applyProtection="0"/>
    <xf numFmtId="0" fontId="16" fillId="5" borderId="0" applyNumberFormat="0" applyBorder="0" applyAlignment="0" applyProtection="0"/>
    <xf numFmtId="0" fontId="21" fillId="24"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 fillId="1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14" borderId="0" applyNumberFormat="0" applyBorder="0" applyAlignment="0" applyProtection="0"/>
    <xf numFmtId="164" fontId="2" fillId="0" borderId="0" applyFont="0" applyFill="0" applyBorder="0" applyAlignment="0" applyProtection="0"/>
    <xf numFmtId="0" fontId="21" fillId="9" borderId="0" applyNumberFormat="0" applyBorder="0" applyAlignment="0" applyProtection="0"/>
    <xf numFmtId="0" fontId="21" fillId="9"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17" fillId="6" borderId="1" applyNumberFormat="0" applyAlignment="0" applyProtection="0"/>
    <xf numFmtId="0" fontId="2" fillId="27"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166" fontId="2" fillId="0" borderId="0" applyFont="0" applyFill="0" applyBorder="0" applyAlignment="0" applyProtection="0"/>
    <xf numFmtId="0" fontId="18" fillId="0" borderId="3" applyNumberFormat="0" applyFill="0" applyAlignment="0" applyProtection="0"/>
    <xf numFmtId="0" fontId="18" fillId="0" borderId="3" applyNumberFormat="0" applyFill="0" applyAlignment="0" applyProtection="0"/>
    <xf numFmtId="0" fontId="16" fillId="5"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1" fillId="21"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13" fillId="0" borderId="0" applyNumberFormat="0" applyFill="0" applyBorder="0" applyAlignment="0" applyProtection="0"/>
    <xf numFmtId="0" fontId="2" fillId="18" borderId="0" applyNumberFormat="0" applyBorder="0" applyAlignment="0" applyProtection="0"/>
    <xf numFmtId="164" fontId="2" fillId="0" borderId="0" applyFont="0" applyFill="0" applyBorder="0" applyAlignment="0" applyProtection="0"/>
    <xf numFmtId="0" fontId="14" fillId="3"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0" fontId="2" fillId="18"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 fillId="15"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1" fillId="21"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28" borderId="0" applyNumberFormat="0" applyBorder="0" applyAlignment="0" applyProtection="0"/>
    <xf numFmtId="0" fontId="2" fillId="22"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2" fillId="18"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16" fillId="5"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9" borderId="0" applyNumberFormat="0" applyBorder="0" applyAlignment="0" applyProtection="0"/>
    <xf numFmtId="0" fontId="21" fillId="29"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19" fillId="7" borderId="4" applyNumberFormat="0" applyAlignment="0" applyProtection="0"/>
    <xf numFmtId="0" fontId="21" fillId="13"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17" fillId="6" borderId="1" applyNumberFormat="0" applyAlignment="0" applyProtection="0"/>
    <xf numFmtId="0" fontId="21" fillId="2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 fillId="27" borderId="0" applyNumberFormat="0" applyBorder="0" applyAlignment="0" applyProtection="0"/>
    <xf numFmtId="0" fontId="21" fillId="12" borderId="0" applyNumberFormat="0" applyBorder="0" applyAlignment="0" applyProtection="0"/>
    <xf numFmtId="0" fontId="2" fillId="15"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 fillId="23"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8"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4" fillId="3" borderId="0" applyNumberFormat="0" applyBorder="0" applyAlignment="0" applyProtection="0"/>
    <xf numFmtId="0" fontId="2" fillId="30" borderId="0" applyNumberFormat="0" applyBorder="0" applyAlignment="0" applyProtection="0"/>
    <xf numFmtId="0" fontId="21" fillId="9" borderId="0" applyNumberFormat="0" applyBorder="0" applyAlignment="0" applyProtection="0"/>
    <xf numFmtId="0" fontId="2" fillId="22"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19" fillId="7" borderId="4" applyNumberFormat="0" applyAlignment="0" applyProtection="0"/>
    <xf numFmtId="0" fontId="14" fillId="3"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16" fillId="5"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0" fontId="17" fillId="6" borderId="1" applyNumberFormat="0" applyAlignment="0" applyProtection="0"/>
    <xf numFmtId="0" fontId="2" fillId="14"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2" fillId="15"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 fillId="31"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13"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0" fontId="2" fillId="23"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0" fillId="0" borderId="0" applyNumberFormat="0" applyFill="0" applyBorder="0" applyAlignment="0" applyProtection="0"/>
    <xf numFmtId="0" fontId="2" fillId="27"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9"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1" fillId="16" borderId="0" applyNumberFormat="0" applyBorder="0" applyAlignment="0" applyProtection="0"/>
    <xf numFmtId="0" fontId="2" fillId="18" borderId="0" applyNumberFormat="0" applyBorder="0" applyAlignment="0" applyProtection="0"/>
    <xf numFmtId="0" fontId="20" fillId="0" borderId="0" applyNumberFormat="0" applyFill="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18" fillId="0" borderId="3" applyNumberFormat="0" applyFill="0" applyAlignment="0" applyProtection="0"/>
    <xf numFmtId="0" fontId="2" fillId="31" borderId="0" applyNumberFormat="0" applyBorder="0" applyAlignment="0" applyProtection="0"/>
    <xf numFmtId="0" fontId="2" fillId="19"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 fillId="26"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2" fillId="11"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9" fontId="2" fillId="0" borderId="0" applyFont="0" applyFill="0" applyBorder="0" applyAlignment="0" applyProtection="0"/>
    <xf numFmtId="0" fontId="21" fillId="32"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4" fontId="2" fillId="0" borderId="0" applyFont="0" applyFill="0" applyBorder="0" applyAlignment="0" applyProtection="0"/>
    <xf numFmtId="0" fontId="21" fillId="13" borderId="0" applyNumberFormat="0" applyBorder="0" applyAlignment="0" applyProtection="0"/>
    <xf numFmtId="0" fontId="2" fillId="26"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 fillId="18"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 fillId="10"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21" fillId="9"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 fillId="11"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 fillId="31" borderId="0" applyNumberFormat="0" applyBorder="0" applyAlignment="0" applyProtection="0"/>
    <xf numFmtId="167" fontId="2" fillId="0" borderId="0" applyFont="0" applyFill="0" applyBorder="0" applyAlignment="0" applyProtection="0"/>
    <xf numFmtId="0" fontId="16" fillId="5" borderId="0" applyNumberFormat="0" applyBorder="0" applyAlignment="0" applyProtection="0"/>
    <xf numFmtId="0" fontId="21" fillId="21" borderId="0" applyNumberFormat="0" applyBorder="0" applyAlignment="0" applyProtection="0"/>
    <xf numFmtId="0" fontId="2" fillId="19" borderId="0" applyNumberFormat="0" applyBorder="0" applyAlignment="0" applyProtection="0"/>
    <xf numFmtId="0" fontId="13" fillId="0" borderId="0" applyNumberFormat="0" applyFill="0" applyBorder="0" applyAlignment="0" applyProtection="0"/>
    <xf numFmtId="0" fontId="17" fillId="6" borderId="1" applyNumberFormat="0" applyAlignment="0" applyProtection="0"/>
    <xf numFmtId="164" fontId="2" fillId="0" borderId="0" applyFont="0" applyFill="0" applyBorder="0" applyAlignment="0" applyProtection="0"/>
    <xf numFmtId="0" fontId="2" fillId="30"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1"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1" fillId="12"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 fillId="23"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1" fillId="21"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9"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19" fillId="7" borderId="4" applyNumberFormat="0" applyAlignment="0" applyProtection="0"/>
    <xf numFmtId="0" fontId="21" fillId="13"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2" fillId="14" borderId="0" applyNumberFormat="0" applyBorder="0" applyAlignment="0" applyProtection="0"/>
    <xf numFmtId="0" fontId="18" fillId="0" borderId="3" applyNumberFormat="0" applyFill="0" applyAlignment="0" applyProtection="0"/>
    <xf numFmtId="0" fontId="21" fillId="20"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 fillId="27"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32"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20" borderId="0" applyNumberFormat="0" applyBorder="0" applyAlignment="0" applyProtection="0"/>
    <xf numFmtId="0" fontId="2" fillId="10"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8" fillId="0" borderId="6" applyNumberFormat="0" applyFill="0" applyAlignment="0" applyProtection="0"/>
    <xf numFmtId="0" fontId="2" fillId="1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 fillId="30"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1" fillId="24" borderId="0" applyNumberFormat="0" applyBorder="0" applyAlignment="0" applyProtection="0"/>
    <xf numFmtId="0" fontId="2" fillId="8" borderId="5" applyNumberFormat="0" applyFont="0" applyAlignment="0" applyProtection="0"/>
    <xf numFmtId="0" fontId="21" fillId="28"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8" fillId="0" borderId="6" applyNumberFormat="0" applyFill="0" applyAlignment="0" applyProtection="0"/>
    <xf numFmtId="0" fontId="2" fillId="8" borderId="5" applyNumberFormat="0" applyFont="0" applyAlignment="0" applyProtection="0"/>
    <xf numFmtId="0" fontId="21" fillId="13" borderId="0" applyNumberFormat="0" applyBorder="0" applyAlignment="0" applyProtection="0"/>
    <xf numFmtId="0" fontId="21" fillId="28"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 fillId="8" borderId="5" applyNumberFormat="0" applyFont="0" applyAlignment="0" applyProtection="0"/>
    <xf numFmtId="0" fontId="14" fillId="3" borderId="0" applyNumberFormat="0" applyBorder="0" applyAlignment="0" applyProtection="0"/>
    <xf numFmtId="0" fontId="2" fillId="8" borderId="5" applyNumberFormat="0" applyFont="0" applyAlignment="0" applyProtection="0"/>
    <xf numFmtId="0" fontId="2" fillId="19"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16" fillId="5"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 fillId="27" borderId="0" applyNumberFormat="0" applyBorder="0" applyAlignment="0" applyProtection="0"/>
    <xf numFmtId="0" fontId="17" fillId="6" borderId="1" applyNumberFormat="0" applyAlignment="0" applyProtection="0"/>
    <xf numFmtId="0" fontId="21" fillId="32"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2" fillId="22"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21" fillId="13"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 fillId="8" borderId="5" applyNumberFormat="0" applyFont="0" applyAlignment="0" applyProtection="0"/>
    <xf numFmtId="0" fontId="21" fillId="13" borderId="0" applyNumberFormat="0" applyBorder="0" applyAlignment="0" applyProtection="0"/>
    <xf numFmtId="0" fontId="2" fillId="26"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8" fillId="0" borderId="6" applyNumberFormat="0" applyFill="0" applyAlignment="0" applyProtection="0"/>
    <xf numFmtId="0" fontId="2" fillId="11" borderId="0" applyNumberFormat="0" applyBorder="0" applyAlignment="0" applyProtection="0"/>
    <xf numFmtId="0" fontId="20" fillId="0" borderId="0" applyNumberFormat="0" applyFill="0" applyBorder="0" applyAlignment="0" applyProtection="0"/>
    <xf numFmtId="0" fontId="2" fillId="18" borderId="0" applyNumberFormat="0" applyBorder="0" applyAlignment="0" applyProtection="0"/>
    <xf numFmtId="0" fontId="18" fillId="0" borderId="3" applyNumberFormat="0" applyFill="0" applyAlignment="0" applyProtection="0"/>
    <xf numFmtId="0" fontId="21" fillId="13" borderId="0" applyNumberFormat="0" applyBorder="0" applyAlignment="0" applyProtection="0"/>
    <xf numFmtId="0" fontId="21" fillId="12"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 fillId="18"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0"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2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 fillId="15"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2" fillId="26" borderId="0" applyNumberFormat="0" applyBorder="0" applyAlignment="0" applyProtection="0"/>
    <xf numFmtId="0" fontId="21" fillId="9"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 fillId="14" borderId="0" applyNumberFormat="0" applyBorder="0" applyAlignment="0" applyProtection="0"/>
    <xf numFmtId="0" fontId="2" fillId="10"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2" fillId="2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164" fontId="2" fillId="0" borderId="0" applyFont="0" applyFill="0" applyBorder="0" applyAlignment="0" applyProtection="0"/>
    <xf numFmtId="0" fontId="19" fillId="7" borderId="4" applyNumberFormat="0" applyAlignment="0" applyProtection="0"/>
    <xf numFmtId="0" fontId="16" fillId="5"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9" fillId="7" borderId="4" applyNumberFormat="0" applyAlignment="0" applyProtection="0"/>
    <xf numFmtId="0" fontId="2" fillId="8" borderId="5" applyNumberFormat="0" applyFont="0" applyAlignment="0" applyProtection="0"/>
    <xf numFmtId="0" fontId="21" fillId="25" borderId="0" applyNumberFormat="0" applyBorder="0" applyAlignment="0" applyProtection="0"/>
    <xf numFmtId="0" fontId="2" fillId="23"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 fillId="14" borderId="0" applyNumberFormat="0" applyBorder="0" applyAlignment="0" applyProtection="0"/>
    <xf numFmtId="0" fontId="2" fillId="22"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13" fillId="0" borderId="0" applyNumberFormat="0" applyFill="0" applyBorder="0" applyAlignment="0" applyProtection="0"/>
    <xf numFmtId="0" fontId="21" fillId="29"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167" fontId="2" fillId="0" borderId="0" applyFont="0" applyFill="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29"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1" fillId="21" borderId="0" applyNumberFormat="0" applyBorder="0" applyAlignment="0" applyProtection="0"/>
    <xf numFmtId="0" fontId="2" fillId="27"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 fillId="8" borderId="5" applyNumberFormat="0" applyFont="0" applyAlignment="0" applyProtection="0"/>
    <xf numFmtId="0" fontId="2" fillId="11"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166" fontId="2" fillId="0" borderId="0" applyFont="0" applyFill="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18" fillId="0" borderId="3" applyNumberFormat="0" applyFill="0" applyAlignment="0" applyProtection="0"/>
    <xf numFmtId="164" fontId="2" fillId="0" borderId="0" applyFont="0" applyFill="0" applyBorder="0" applyAlignment="0" applyProtection="0"/>
    <xf numFmtId="0" fontId="14" fillId="3"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14" fillId="3"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 fillId="18" borderId="0" applyNumberFormat="0" applyBorder="0" applyAlignment="0" applyProtection="0"/>
    <xf numFmtId="0" fontId="2" fillId="2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 fillId="18"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8" fillId="0" borderId="6" applyNumberFormat="0" applyFill="0" applyAlignment="0" applyProtection="0"/>
    <xf numFmtId="0" fontId="21" fillId="25" borderId="0" applyNumberFormat="0" applyBorder="0" applyAlignment="0" applyProtection="0"/>
    <xf numFmtId="0" fontId="2" fillId="10" borderId="0" applyNumberFormat="0" applyBorder="0" applyAlignment="0" applyProtection="0"/>
    <xf numFmtId="0" fontId="2" fillId="23"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8" fillId="0" borderId="3" applyNumberFormat="0" applyFill="0" applyAlignment="0" applyProtection="0"/>
    <xf numFmtId="0" fontId="2" fillId="8" borderId="5" applyNumberFormat="0" applyFont="0" applyAlignment="0" applyProtection="0"/>
    <xf numFmtId="0" fontId="2" fillId="22"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2" fillId="11"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 fillId="31"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2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9" fontId="2" fillId="0" borderId="0" applyFont="0" applyFill="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15" fillId="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7" fillId="6" borderId="1" applyNumberFormat="0" applyAlignment="0" applyProtection="0"/>
    <xf numFmtId="0" fontId="2" fillId="8" borderId="5" applyNumberFormat="0" applyFont="0" applyAlignment="0" applyProtection="0"/>
    <xf numFmtId="0" fontId="21" fillId="17"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 fillId="30"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 fillId="10"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 fillId="23"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 fillId="18"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0" fontId="2" fillId="30" borderId="0" applyNumberFormat="0" applyBorder="0" applyAlignment="0" applyProtection="0"/>
    <xf numFmtId="0" fontId="19" fillId="7" borderId="4" applyNumberFormat="0" applyAlignment="0" applyProtection="0"/>
    <xf numFmtId="0" fontId="2" fillId="14"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17" fillId="6" borderId="1" applyNumberFormat="0" applyAlignment="0" applyProtection="0"/>
    <xf numFmtId="0" fontId="21" fillId="17" borderId="0" applyNumberFormat="0" applyBorder="0" applyAlignment="0" applyProtection="0"/>
    <xf numFmtId="0" fontId="21" fillId="9" borderId="0" applyNumberFormat="0" applyBorder="0" applyAlignment="0" applyProtection="0"/>
    <xf numFmtId="0" fontId="17" fillId="6" borderId="1" applyNumberFormat="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 fillId="30" borderId="0" applyNumberFormat="0" applyBorder="0" applyAlignment="0" applyProtection="0"/>
    <xf numFmtId="0" fontId="2" fillId="19" borderId="0" applyNumberFormat="0" applyBorder="0" applyAlignment="0" applyProtection="0"/>
    <xf numFmtId="0" fontId="15" fillId="4" borderId="0" applyNumberFormat="0" applyBorder="0" applyAlignment="0" applyProtection="0"/>
    <xf numFmtId="9" fontId="2" fillId="0" borderId="0" applyFont="0" applyFill="0" applyBorder="0" applyAlignment="0" applyProtection="0"/>
    <xf numFmtId="0" fontId="16" fillId="5" borderId="0" applyNumberFormat="0" applyBorder="0" applyAlignment="0" applyProtection="0"/>
    <xf numFmtId="0" fontId="17" fillId="6" borderId="1" applyNumberFormat="0" applyAlignment="0" applyProtection="0"/>
    <xf numFmtId="0" fontId="2" fillId="15" borderId="0" applyNumberFormat="0" applyBorder="0" applyAlignment="0" applyProtection="0"/>
    <xf numFmtId="0" fontId="21" fillId="16"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 fillId="14"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9" fontId="2" fillId="0" borderId="0" applyFont="0" applyFill="0" applyBorder="0" applyAlignment="0" applyProtection="0"/>
    <xf numFmtId="0" fontId="2" fillId="31"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16" fillId="5"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 fillId="23" borderId="0" applyNumberFormat="0" applyBorder="0" applyAlignment="0" applyProtection="0"/>
    <xf numFmtId="0" fontId="21" fillId="29"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2" fillId="19" borderId="0" applyNumberFormat="0" applyBorder="0" applyAlignment="0" applyProtection="0"/>
    <xf numFmtId="0" fontId="2" fillId="26" borderId="0" applyNumberFormat="0" applyBorder="0" applyAlignment="0" applyProtection="0"/>
    <xf numFmtId="0" fontId="21" fillId="25" borderId="0" applyNumberFormat="0" applyBorder="0" applyAlignment="0" applyProtection="0"/>
    <xf numFmtId="9" fontId="2" fillId="0" borderId="0" applyFont="0" applyFill="0" applyBorder="0" applyAlignment="0" applyProtection="0"/>
    <xf numFmtId="0" fontId="21" fillId="20" borderId="0" applyNumberFormat="0" applyBorder="0" applyAlignment="0" applyProtection="0"/>
    <xf numFmtId="0" fontId="2" fillId="19"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 fillId="23" borderId="0" applyNumberFormat="0" applyBorder="0" applyAlignment="0" applyProtection="0"/>
    <xf numFmtId="0" fontId="21" fillId="20" borderId="0" applyNumberFormat="0" applyBorder="0" applyAlignment="0" applyProtection="0"/>
    <xf numFmtId="0" fontId="2" fillId="30" borderId="0" applyNumberFormat="0" applyBorder="0" applyAlignment="0" applyProtection="0"/>
    <xf numFmtId="0" fontId="2" fillId="22"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5" borderId="0" applyNumberFormat="0" applyBorder="0" applyAlignment="0" applyProtection="0"/>
    <xf numFmtId="0" fontId="2" fillId="8" borderId="5" applyNumberFormat="0" applyFont="0" applyAlignment="0" applyProtection="0"/>
    <xf numFmtId="0" fontId="21" fillId="32"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0" fontId="13" fillId="0" borderId="0" applyNumberFormat="0" applyFill="0" applyBorder="0" applyAlignment="0" applyProtection="0"/>
    <xf numFmtId="0" fontId="2" fillId="14"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17" fillId="6" borderId="1" applyNumberFormat="0" applyAlignment="0" applyProtection="0"/>
    <xf numFmtId="0" fontId="21" fillId="17"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 fillId="31" borderId="0" applyNumberFormat="0" applyBorder="0" applyAlignment="0" applyProtection="0"/>
    <xf numFmtId="0" fontId="2" fillId="3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21" fillId="21"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166" fontId="2" fillId="0" borderId="0" applyFont="0" applyFill="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8" fillId="0" borderId="6" applyNumberFormat="0" applyFill="0" applyAlignment="0" applyProtection="0"/>
    <xf numFmtId="0" fontId="21" fillId="29" borderId="0" applyNumberFormat="0" applyBorder="0" applyAlignment="0" applyProtection="0"/>
    <xf numFmtId="0" fontId="21" fillId="28" borderId="0" applyNumberFormat="0" applyBorder="0" applyAlignment="0" applyProtection="0"/>
    <xf numFmtId="0" fontId="20" fillId="0" borderId="0" applyNumberFormat="0" applyFill="0" applyBorder="0" applyAlignment="0" applyProtection="0"/>
    <xf numFmtId="0" fontId="17" fillId="6" borderId="1" applyNumberFormat="0" applyAlignment="0" applyProtection="0"/>
    <xf numFmtId="0" fontId="17" fillId="6" borderId="1" applyNumberFormat="0" applyAlignment="0" applyProtection="0"/>
    <xf numFmtId="0" fontId="14" fillId="3"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1" fillId="9" borderId="0" applyNumberFormat="0" applyBorder="0" applyAlignment="0" applyProtection="0"/>
    <xf numFmtId="0" fontId="21" fillId="20"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8" fillId="0" borderId="6" applyNumberFormat="0" applyFill="0" applyAlignment="0" applyProtection="0"/>
    <xf numFmtId="0" fontId="2" fillId="26" borderId="0" applyNumberFormat="0" applyBorder="0" applyAlignment="0" applyProtection="0"/>
    <xf numFmtId="0" fontId="21" fillId="32" borderId="0" applyNumberFormat="0" applyBorder="0" applyAlignment="0" applyProtection="0"/>
    <xf numFmtId="0" fontId="2" fillId="26" borderId="0" applyNumberFormat="0" applyBorder="0" applyAlignment="0" applyProtection="0"/>
    <xf numFmtId="0" fontId="21" fillId="9" borderId="0" applyNumberFormat="0" applyBorder="0" applyAlignment="0" applyProtection="0"/>
    <xf numFmtId="0" fontId="2" fillId="8" borderId="5" applyNumberFormat="0" applyFont="0" applyAlignment="0" applyProtection="0"/>
    <xf numFmtId="0" fontId="2" fillId="10" borderId="0" applyNumberFormat="0" applyBorder="0" applyAlignment="0" applyProtection="0"/>
    <xf numFmtId="0" fontId="21" fillId="9"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1" fillId="17" borderId="0" applyNumberFormat="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2" fillId="14" borderId="0" applyNumberFormat="0" applyBorder="0" applyAlignment="0" applyProtection="0"/>
    <xf numFmtId="0" fontId="2" fillId="8" borderId="5" applyNumberFormat="0" applyFont="0" applyAlignment="0" applyProtection="0"/>
    <xf numFmtId="0" fontId="21" fillId="28" borderId="0" applyNumberFormat="0" applyBorder="0" applyAlignment="0" applyProtection="0"/>
    <xf numFmtId="0" fontId="21" fillId="29" borderId="0" applyNumberFormat="0" applyBorder="0" applyAlignment="0" applyProtection="0"/>
    <xf numFmtId="0" fontId="19" fillId="7" borderId="4" applyNumberFormat="0" applyAlignment="0" applyProtection="0"/>
    <xf numFmtId="0" fontId="21" fillId="32" borderId="0" applyNumberFormat="0" applyBorder="0" applyAlignment="0" applyProtection="0"/>
    <xf numFmtId="0" fontId="21" fillId="32" borderId="0" applyNumberFormat="0" applyBorder="0" applyAlignment="0" applyProtection="0"/>
    <xf numFmtId="0" fontId="2" fillId="19" borderId="0" applyNumberFormat="0" applyBorder="0" applyAlignment="0" applyProtection="0"/>
    <xf numFmtId="9" fontId="2" fillId="0" borderId="0" applyFont="0" applyFill="0" applyBorder="0" applyAlignment="0" applyProtection="0"/>
    <xf numFmtId="0" fontId="21" fillId="25"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 fillId="26"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 fillId="27"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 fillId="3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10"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 fillId="10"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1"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 fillId="10"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9"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16"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 fillId="8" borderId="5" applyNumberFormat="0" applyFon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0"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28"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1" fillId="29"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21" fillId="32"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166" fontId="2" fillId="0" borderId="0" applyFon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1"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2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0" fontId="21" fillId="16"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9" fontId="2" fillId="0" borderId="0" applyFont="0" applyFill="0" applyBorder="0" applyAlignment="0" applyProtection="0"/>
    <xf numFmtId="166"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21" fillId="28" borderId="0" applyNumberFormat="0" applyBorder="0" applyAlignment="0" applyProtection="0"/>
    <xf numFmtId="0" fontId="2" fillId="26"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29"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6" fillId="5" borderId="0" applyNumberFormat="0" applyBorder="0" applyAlignment="0" applyProtection="0"/>
    <xf numFmtId="0" fontId="2" fillId="15"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 fillId="31" borderId="0" applyNumberFormat="0" applyBorder="0" applyAlignment="0" applyProtection="0"/>
    <xf numFmtId="0" fontId="2" fillId="23"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 fillId="10" borderId="0" applyNumberFormat="0" applyBorder="0" applyAlignment="0" applyProtection="0"/>
    <xf numFmtId="0" fontId="21" fillId="32"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18" fillId="0" borderId="3" applyNumberFormat="0" applyFill="0" applyAlignment="0" applyProtection="0"/>
    <xf numFmtId="0" fontId="19" fillId="7" borderId="4" applyNumberFormat="0" applyAlignment="0" applyProtection="0"/>
    <xf numFmtId="0" fontId="21" fillId="24"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21" fillId="20" borderId="0" applyNumberFormat="0" applyBorder="0" applyAlignment="0" applyProtection="0"/>
    <xf numFmtId="0" fontId="21" fillId="12"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164" fontId="2" fillId="0" borderId="0" applyFont="0" applyFill="0" applyBorder="0" applyAlignment="0" applyProtection="0"/>
    <xf numFmtId="0" fontId="2" fillId="26" borderId="0" applyNumberFormat="0" applyBorder="0" applyAlignment="0" applyProtection="0"/>
    <xf numFmtId="0" fontId="2" fillId="22"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13" fillId="0" borderId="0" applyNumberFormat="0" applyFill="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14" borderId="0" applyNumberFormat="0" applyBorder="0" applyAlignment="0" applyProtection="0"/>
    <xf numFmtId="0" fontId="18" fillId="0" borderId="3" applyNumberFormat="0" applyFill="0" applyAlignment="0" applyProtection="0"/>
    <xf numFmtId="0" fontId="21" fillId="29"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29" borderId="0" applyNumberFormat="0" applyBorder="0" applyAlignment="0" applyProtection="0"/>
    <xf numFmtId="0" fontId="21" fillId="24" borderId="0" applyNumberFormat="0" applyBorder="0" applyAlignment="0" applyProtection="0"/>
    <xf numFmtId="0" fontId="2" fillId="11"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2" fillId="1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1" fillId="13" borderId="0" applyNumberFormat="0" applyBorder="0" applyAlignment="0" applyProtection="0"/>
    <xf numFmtId="0" fontId="2" fillId="10" borderId="0" applyNumberFormat="0" applyBorder="0" applyAlignment="0" applyProtection="0"/>
    <xf numFmtId="0" fontId="13" fillId="0" borderId="0" applyNumberFormat="0" applyFill="0" applyBorder="0" applyAlignment="0" applyProtection="0"/>
    <xf numFmtId="0" fontId="2" fillId="18" borderId="0" applyNumberFormat="0" applyBorder="0" applyAlignment="0" applyProtection="0"/>
    <xf numFmtId="0" fontId="2" fillId="8" borderId="5" applyNumberFormat="0" applyFont="0" applyAlignment="0" applyProtection="0"/>
    <xf numFmtId="0" fontId="2" fillId="15" borderId="0" applyNumberFormat="0" applyBorder="0" applyAlignment="0" applyProtection="0"/>
    <xf numFmtId="0" fontId="2" fillId="30"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 fillId="30"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8" fillId="0" borderId="6" applyNumberFormat="0" applyFill="0" applyAlignment="0" applyProtection="0"/>
    <xf numFmtId="0" fontId="2" fillId="27"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9" fillId="7" borderId="4" applyNumberFormat="0" applyAlignment="0" applyProtection="0"/>
    <xf numFmtId="0" fontId="18" fillId="0" borderId="3" applyNumberFormat="0" applyFill="0" applyAlignment="0" applyProtection="0"/>
    <xf numFmtId="0" fontId="2" fillId="15" borderId="0" applyNumberFormat="0" applyBorder="0" applyAlignment="0" applyProtection="0"/>
    <xf numFmtId="0" fontId="19" fillId="7" borderId="4" applyNumberFormat="0" applyAlignment="0" applyProtection="0"/>
    <xf numFmtId="0" fontId="2" fillId="26" borderId="0" applyNumberFormat="0" applyBorder="0" applyAlignment="0" applyProtection="0"/>
    <xf numFmtId="0" fontId="21" fillId="20" borderId="0" applyNumberFormat="0" applyBorder="0" applyAlignment="0" applyProtection="0"/>
    <xf numFmtId="0" fontId="2" fillId="30" borderId="0" applyNumberFormat="0" applyBorder="0" applyAlignment="0" applyProtection="0"/>
    <xf numFmtId="0" fontId="21" fillId="17"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 fillId="31"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 fillId="23"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2" fillId="22"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1" fillId="12" borderId="0" applyNumberFormat="0" applyBorder="0" applyAlignment="0" applyProtection="0"/>
    <xf numFmtId="0" fontId="2" fillId="30"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16" fillId="5" borderId="0" applyNumberFormat="0" applyBorder="0" applyAlignment="0" applyProtection="0"/>
    <xf numFmtId="0" fontId="21" fillId="17" borderId="0" applyNumberFormat="0" applyBorder="0" applyAlignment="0" applyProtection="0"/>
    <xf numFmtId="0" fontId="2" fillId="8" borderId="5" applyNumberFormat="0" applyFont="0" applyAlignment="0" applyProtection="0"/>
    <xf numFmtId="0" fontId="2" fillId="15" borderId="0" applyNumberFormat="0" applyBorder="0" applyAlignment="0" applyProtection="0"/>
    <xf numFmtId="0" fontId="2" fillId="11"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21" fillId="24" borderId="0" applyNumberFormat="0" applyBorder="0" applyAlignment="0" applyProtection="0"/>
    <xf numFmtId="0" fontId="2" fillId="19"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6" fillId="5" borderId="0" applyNumberFormat="0" applyBorder="0" applyAlignment="0" applyProtection="0"/>
    <xf numFmtId="0" fontId="20" fillId="0" borderId="0" applyNumberFormat="0" applyFill="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1" fillId="12" borderId="0" applyNumberFormat="0" applyBorder="0" applyAlignment="0" applyProtection="0"/>
    <xf numFmtId="0" fontId="2" fillId="14"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 fillId="31" borderId="0" applyNumberFormat="0" applyBorder="0" applyAlignment="0" applyProtection="0"/>
    <xf numFmtId="0" fontId="21" fillId="12" borderId="0" applyNumberFormat="0" applyBorder="0" applyAlignment="0" applyProtection="0"/>
    <xf numFmtId="0" fontId="2" fillId="31" borderId="0" applyNumberFormat="0" applyBorder="0" applyAlignment="0" applyProtection="0"/>
    <xf numFmtId="0" fontId="21" fillId="21" borderId="0" applyNumberFormat="0" applyBorder="0" applyAlignment="0" applyProtection="0"/>
    <xf numFmtId="0" fontId="2" fillId="8" borderId="5" applyNumberFormat="0" applyFont="0" applyAlignment="0" applyProtection="0"/>
    <xf numFmtId="0" fontId="18" fillId="0" borderId="3" applyNumberFormat="0" applyFill="0" applyAlignment="0" applyProtection="0"/>
    <xf numFmtId="0" fontId="13" fillId="0" borderId="0" applyNumberFormat="0" applyFill="0" applyBorder="0" applyAlignment="0" applyProtection="0"/>
    <xf numFmtId="0" fontId="2" fillId="19" borderId="0" applyNumberFormat="0" applyBorder="0" applyAlignment="0" applyProtection="0"/>
    <xf numFmtId="0" fontId="18" fillId="0" borderId="3" applyNumberFormat="0" applyFill="0" applyAlignment="0" applyProtection="0"/>
    <xf numFmtId="0" fontId="21" fillId="9" borderId="0" applyNumberFormat="0" applyBorder="0" applyAlignment="0" applyProtection="0"/>
    <xf numFmtId="0" fontId="2" fillId="30" borderId="0" applyNumberFormat="0" applyBorder="0" applyAlignment="0" applyProtection="0"/>
    <xf numFmtId="0" fontId="2" fillId="10" borderId="0" applyNumberFormat="0" applyBorder="0" applyAlignment="0" applyProtection="0"/>
    <xf numFmtId="0" fontId="15" fillId="4" borderId="0" applyNumberFormat="0" applyBorder="0" applyAlignment="0" applyProtection="0"/>
    <xf numFmtId="0" fontId="17" fillId="6" borderId="1" applyNumberFormat="0" applyAlignment="0" applyProtection="0"/>
    <xf numFmtId="0" fontId="2" fillId="18"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32" borderId="0" applyNumberFormat="0" applyBorder="0" applyAlignment="0" applyProtection="0"/>
    <xf numFmtId="0" fontId="2" fillId="8" borderId="5" applyNumberFormat="0" applyFont="0" applyAlignment="0" applyProtection="0"/>
    <xf numFmtId="164" fontId="2" fillId="0" borderId="0" applyFont="0" applyFill="0" applyBorder="0" applyAlignment="0" applyProtection="0"/>
    <xf numFmtId="0" fontId="2" fillId="31" borderId="0" applyNumberFormat="0" applyBorder="0" applyAlignment="0" applyProtection="0"/>
    <xf numFmtId="0" fontId="8" fillId="0" borderId="6" applyNumberFormat="0" applyFill="0" applyAlignment="0" applyProtection="0"/>
    <xf numFmtId="166" fontId="2" fillId="0" borderId="0" applyFont="0" applyFill="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 fillId="19" borderId="0" applyNumberFormat="0" applyBorder="0" applyAlignment="0" applyProtection="0"/>
    <xf numFmtId="0" fontId="2" fillId="31"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 fillId="11"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 fillId="19"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 fillId="19"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3"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2" fillId="11" borderId="0" applyNumberFormat="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 fillId="8" borderId="5" applyNumberFormat="0" applyFont="0" applyAlignment="0" applyProtection="0"/>
    <xf numFmtId="0" fontId="2" fillId="23" borderId="0" applyNumberFormat="0" applyBorder="0" applyAlignment="0" applyProtection="0"/>
    <xf numFmtId="0" fontId="2" fillId="18" borderId="0" applyNumberFormat="0" applyBorder="0" applyAlignment="0" applyProtection="0"/>
    <xf numFmtId="0" fontId="2" fillId="31" borderId="0" applyNumberFormat="0" applyBorder="0" applyAlignment="0" applyProtection="0"/>
    <xf numFmtId="0" fontId="21" fillId="12" borderId="0" applyNumberFormat="0" applyBorder="0" applyAlignment="0" applyProtection="0"/>
    <xf numFmtId="0" fontId="2" fillId="27" borderId="0" applyNumberFormat="0" applyBorder="0" applyAlignment="0" applyProtection="0"/>
    <xf numFmtId="0" fontId="21" fillId="9" borderId="0" applyNumberFormat="0" applyBorder="0" applyAlignment="0" applyProtection="0"/>
    <xf numFmtId="0" fontId="18" fillId="0" borderId="3" applyNumberFormat="0" applyFill="0" applyAlignment="0" applyProtection="0"/>
    <xf numFmtId="0" fontId="21" fillId="25" borderId="0" applyNumberFormat="0" applyBorder="0" applyAlignment="0" applyProtection="0"/>
    <xf numFmtId="0" fontId="21" fillId="29" borderId="0" applyNumberFormat="0" applyBorder="0" applyAlignment="0" applyProtection="0"/>
    <xf numFmtId="0" fontId="16" fillId="5" borderId="0" applyNumberFormat="0" applyBorder="0" applyAlignment="0" applyProtection="0"/>
    <xf numFmtId="0" fontId="2" fillId="31"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1" fillId="16" borderId="0" applyNumberFormat="0" applyBorder="0" applyAlignment="0" applyProtection="0"/>
    <xf numFmtId="0" fontId="2" fillId="14" borderId="0" applyNumberFormat="0" applyBorder="0" applyAlignment="0" applyProtection="0"/>
    <xf numFmtId="0" fontId="15" fillId="4"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 fillId="30"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 fillId="10"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6" fillId="5"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5" fillId="4"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21" fillId="9"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2" fillId="10"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0"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 fillId="1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4" borderId="0" applyNumberFormat="0" applyBorder="0" applyAlignment="0" applyProtection="0"/>
    <xf numFmtId="0" fontId="19" fillId="7" borderId="4" applyNumberFormat="0" applyAlignment="0" applyProtection="0"/>
    <xf numFmtId="0" fontId="21" fillId="32"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0" fontId="14" fillId="3"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0"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0" fillId="0" borderId="0" applyNumberFormat="0" applyFill="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2" fillId="18"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9" fontId="2" fillId="0" borderId="0" applyFon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6" fillId="5"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3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 fillId="26" borderId="0" applyNumberFormat="0" applyBorder="0" applyAlignment="0" applyProtection="0"/>
    <xf numFmtId="0" fontId="14" fillId="3"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 fillId="1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 fillId="3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167" fontId="2" fillId="0" borderId="0" applyFon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9"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5"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3"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 fillId="1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5" fillId="4" borderId="0" applyNumberFormat="0" applyBorder="0" applyAlignment="0" applyProtection="0"/>
    <xf numFmtId="0" fontId="2" fillId="2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 fillId="2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6" fillId="5"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31" borderId="0" applyNumberFormat="0" applyBorder="0" applyAlignment="0" applyProtection="0"/>
    <xf numFmtId="0" fontId="17" fillId="6" borderId="1" applyNumberFormat="0" applyAlignment="0" applyProtection="0"/>
    <xf numFmtId="0" fontId="2" fillId="23"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3"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1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166" fontId="2" fillId="0" borderId="0" applyFont="0" applyFill="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166" fontId="2" fillId="0" borderId="0" applyFon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 fillId="1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0"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7"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2" fillId="30"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9"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2" fillId="23" borderId="0" applyNumberFormat="0" applyBorder="0" applyAlignment="0" applyProtection="0"/>
    <xf numFmtId="0" fontId="21" fillId="24" borderId="0" applyNumberFormat="0" applyBorder="0" applyAlignment="0" applyProtection="0"/>
    <xf numFmtId="0" fontId="2" fillId="30"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17" fillId="6" borderId="1" applyNumberFormat="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 fillId="30" borderId="0" applyNumberFormat="0" applyBorder="0" applyAlignment="0" applyProtection="0"/>
    <xf numFmtId="0" fontId="2" fillId="27" borderId="0" applyNumberFormat="0" applyBorder="0" applyAlignment="0" applyProtection="0"/>
    <xf numFmtId="0" fontId="20" fillId="0" borderId="0" applyNumberFormat="0" applyFill="0" applyBorder="0" applyAlignment="0" applyProtection="0"/>
    <xf numFmtId="166" fontId="2" fillId="0" borderId="0" applyFont="0" applyFill="0" applyBorder="0" applyAlignment="0" applyProtection="0"/>
    <xf numFmtId="0" fontId="16" fillId="5"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6" borderId="0" applyNumberFormat="0" applyBorder="0" applyAlignment="0" applyProtection="0"/>
    <xf numFmtId="0" fontId="19" fillId="7" borderId="4" applyNumberFormat="0" applyAlignment="0" applyProtection="0"/>
    <xf numFmtId="0" fontId="21" fillId="25" borderId="0" applyNumberFormat="0" applyBorder="0" applyAlignment="0" applyProtection="0"/>
    <xf numFmtId="0" fontId="8" fillId="0" borderId="6" applyNumberFormat="0" applyFill="0" applyAlignment="0" applyProtection="0"/>
    <xf numFmtId="0" fontId="17" fillId="6" borderId="1" applyNumberFormat="0" applyAlignment="0" applyProtection="0"/>
    <xf numFmtId="0" fontId="13" fillId="0" borderId="0" applyNumberFormat="0" applyFill="0" applyBorder="0" applyAlignment="0" applyProtection="0"/>
    <xf numFmtId="0" fontId="2" fillId="18" borderId="0" applyNumberFormat="0" applyBorder="0" applyAlignment="0" applyProtection="0"/>
    <xf numFmtId="164" fontId="2" fillId="0" borderId="0" applyFont="0" applyFill="0" applyBorder="0" applyAlignment="0" applyProtection="0"/>
    <xf numFmtId="0" fontId="21" fillId="28" borderId="0" applyNumberFormat="0" applyBorder="0" applyAlignment="0" applyProtection="0"/>
    <xf numFmtId="0" fontId="2" fillId="30"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2" fillId="18"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 fillId="22" borderId="0" applyNumberFormat="0" applyBorder="0" applyAlignment="0" applyProtection="0"/>
    <xf numFmtId="0" fontId="21" fillId="17" borderId="0" applyNumberFormat="0" applyBorder="0" applyAlignment="0" applyProtection="0"/>
    <xf numFmtId="0" fontId="18" fillId="0" borderId="3" applyNumberFormat="0" applyFill="0" applyAlignment="0" applyProtection="0"/>
    <xf numFmtId="0" fontId="2" fillId="18"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1" fillId="29"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167" fontId="2" fillId="0" borderId="0" applyFont="0" applyFill="0" applyBorder="0" applyAlignment="0" applyProtection="0"/>
    <xf numFmtId="0" fontId="19" fillId="7" borderId="4" applyNumberFormat="0" applyAlignment="0" applyProtection="0"/>
    <xf numFmtId="0" fontId="16" fillId="5"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32"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 fillId="27" borderId="0" applyNumberFormat="0" applyBorder="0" applyAlignment="0" applyProtection="0"/>
    <xf numFmtId="0" fontId="21" fillId="12"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 fillId="23"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2" fillId="30"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4" fillId="3" borderId="0" applyNumberFormat="0" applyBorder="0" applyAlignment="0" applyProtection="0"/>
    <xf numFmtId="0" fontId="2" fillId="30" borderId="0" applyNumberFormat="0" applyBorder="0" applyAlignment="0" applyProtection="0"/>
    <xf numFmtId="0" fontId="21" fillId="9" borderId="0" applyNumberFormat="0" applyBorder="0" applyAlignment="0" applyProtection="0"/>
    <xf numFmtId="0" fontId="2" fillId="19" borderId="0" applyNumberFormat="0" applyBorder="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16" fillId="5"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16" fillId="5"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 fillId="30" borderId="0" applyNumberFormat="0" applyBorder="0" applyAlignment="0" applyProtection="0"/>
    <xf numFmtId="0" fontId="2" fillId="14"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 fillId="31"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13"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 fillId="23" borderId="0" applyNumberFormat="0" applyBorder="0" applyAlignment="0" applyProtection="0"/>
    <xf numFmtId="0" fontId="21" fillId="28"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0" fillId="0" borderId="0" applyNumberFormat="0" applyFill="0" applyBorder="0" applyAlignment="0" applyProtection="0"/>
    <xf numFmtId="0" fontId="2" fillId="27" borderId="0" applyNumberFormat="0" applyBorder="0" applyAlignment="0" applyProtection="0"/>
    <xf numFmtId="0" fontId="18" fillId="0" borderId="3" applyNumberFormat="0" applyFill="0" applyAlignment="0" applyProtection="0"/>
    <xf numFmtId="0" fontId="21" fillId="29"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21" fillId="16" borderId="0" applyNumberFormat="0" applyBorder="0" applyAlignment="0" applyProtection="0"/>
    <xf numFmtId="0" fontId="2" fillId="18" borderId="0" applyNumberFormat="0" applyBorder="0" applyAlignment="0" applyProtection="0"/>
    <xf numFmtId="0" fontId="20" fillId="0" borderId="0" applyNumberFormat="0" applyFill="0" applyBorder="0" applyAlignment="0" applyProtection="0"/>
    <xf numFmtId="0" fontId="2" fillId="27" borderId="0" applyNumberFormat="0" applyBorder="0" applyAlignment="0" applyProtection="0"/>
    <xf numFmtId="0" fontId="2" fillId="18" borderId="0" applyNumberFormat="0" applyBorder="0" applyAlignment="0" applyProtection="0"/>
    <xf numFmtId="0" fontId="2" fillId="31"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 fillId="26"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2" fillId="30" borderId="0" applyNumberFormat="0" applyBorder="0" applyAlignment="0" applyProtection="0"/>
    <xf numFmtId="0" fontId="13" fillId="0" borderId="0" applyNumberFormat="0" applyFill="0" applyBorder="0" applyAlignment="0" applyProtection="0"/>
    <xf numFmtId="0" fontId="21" fillId="12"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164" fontId="2" fillId="0" borderId="0" applyFont="0" applyFill="0" applyBorder="0" applyAlignment="0" applyProtection="0"/>
    <xf numFmtId="0" fontId="21" fillId="13" borderId="0" applyNumberFormat="0" applyBorder="0" applyAlignment="0" applyProtection="0"/>
    <xf numFmtId="0" fontId="2" fillId="26" borderId="0" applyNumberFormat="0" applyBorder="0" applyAlignment="0" applyProtection="0"/>
    <xf numFmtId="0" fontId="2" fillId="8" borderId="5" applyNumberFormat="0" applyFont="0" applyAlignment="0" applyProtection="0"/>
    <xf numFmtId="0" fontId="21" fillId="17"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9" borderId="0" applyNumberFormat="0" applyBorder="0" applyAlignment="0" applyProtection="0"/>
    <xf numFmtId="0" fontId="2" fillId="18"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21" fillId="20" borderId="0" applyNumberFormat="0" applyBorder="0" applyAlignment="0" applyProtection="0"/>
    <xf numFmtId="0" fontId="21" fillId="12" borderId="0" applyNumberFormat="0" applyBorder="0" applyAlignment="0" applyProtection="0"/>
    <xf numFmtId="0" fontId="2" fillId="10"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 fillId="8" borderId="5" applyNumberFormat="0" applyFont="0" applyAlignment="0" applyProtection="0"/>
    <xf numFmtId="0" fontId="2" fillId="18" borderId="0" applyNumberFormat="0" applyBorder="0" applyAlignment="0" applyProtection="0"/>
    <xf numFmtId="0" fontId="13" fillId="0" borderId="0" applyNumberFormat="0" applyFill="0" applyBorder="0" applyAlignment="0" applyProtection="0"/>
    <xf numFmtId="0" fontId="16" fillId="5"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 fillId="11"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 fillId="10"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 fillId="31" borderId="0" applyNumberFormat="0" applyBorder="0" applyAlignment="0" applyProtection="0"/>
    <xf numFmtId="0" fontId="2" fillId="22" borderId="0" applyNumberFormat="0" applyBorder="0" applyAlignment="0" applyProtection="0"/>
    <xf numFmtId="0" fontId="20" fillId="0" borderId="0" applyNumberFormat="0" applyFill="0" applyBorder="0" applyAlignment="0" applyProtection="0"/>
    <xf numFmtId="167" fontId="2" fillId="0" borderId="0" applyFont="0" applyFill="0" applyBorder="0" applyAlignment="0" applyProtection="0"/>
    <xf numFmtId="0" fontId="16" fillId="5" borderId="0" applyNumberFormat="0" applyBorder="0" applyAlignment="0" applyProtection="0"/>
    <xf numFmtId="0" fontId="2" fillId="19" borderId="0" applyNumberFormat="0" applyBorder="0" applyAlignment="0" applyProtection="0"/>
    <xf numFmtId="0" fontId="13" fillId="0" borderId="0" applyNumberFormat="0" applyFill="0" applyBorder="0" applyAlignment="0" applyProtection="0"/>
    <xf numFmtId="0" fontId="17" fillId="6" borderId="1" applyNumberFormat="0" applyAlignment="0" applyProtection="0"/>
    <xf numFmtId="0" fontId="17" fillId="6" borderId="1" applyNumberFormat="0" applyAlignment="0" applyProtection="0"/>
    <xf numFmtId="0" fontId="2" fillId="30"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1"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1" fillId="12"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8" fillId="0" borderId="6" applyNumberFormat="0" applyFill="0" applyAlignment="0" applyProtection="0"/>
    <xf numFmtId="0" fontId="20" fillId="0" borderId="0" applyNumberFormat="0" applyFill="0" applyBorder="0" applyAlignment="0" applyProtection="0"/>
    <xf numFmtId="0" fontId="21" fillId="21"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19" fillId="7" borderId="4" applyNumberFormat="0" applyAlignment="0" applyProtection="0"/>
    <xf numFmtId="0" fontId="17" fillId="6" borderId="1" applyNumberFormat="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2" fillId="14"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16" fillId="5" borderId="0" applyNumberFormat="0" applyBorder="0" applyAlignment="0" applyProtection="0"/>
    <xf numFmtId="0" fontId="2" fillId="27"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12" borderId="0" applyNumberFormat="0" applyBorder="0" applyAlignment="0" applyProtection="0"/>
    <xf numFmtId="0" fontId="2" fillId="18"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 fillId="18"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0" fontId="2" fillId="23"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19" fillId="7" borderId="4" applyNumberFormat="0" applyAlignment="0" applyProtection="0"/>
    <xf numFmtId="0" fontId="19" fillId="7" borderId="4" applyNumberFormat="0" applyAlignment="0" applyProtection="0"/>
    <xf numFmtId="0" fontId="21" fillId="28"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 fillId="14"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 fillId="8" borderId="5" applyNumberFormat="0" applyFont="0" applyAlignment="0" applyProtection="0"/>
    <xf numFmtId="0" fontId="14" fillId="3" borderId="0" applyNumberFormat="0" applyBorder="0" applyAlignment="0" applyProtection="0"/>
    <xf numFmtId="0" fontId="2" fillId="19"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21" fillId="32" borderId="0" applyNumberFormat="0" applyBorder="0" applyAlignment="0" applyProtection="0"/>
    <xf numFmtId="0" fontId="2" fillId="23"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 fillId="11" borderId="0" applyNumberFormat="0" applyBorder="0" applyAlignment="0" applyProtection="0"/>
    <xf numFmtId="0" fontId="2" fillId="22"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 fillId="15"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18" borderId="0" applyNumberFormat="0" applyBorder="0" applyAlignment="0" applyProtection="0"/>
    <xf numFmtId="0" fontId="8" fillId="0" borderId="6"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20" borderId="0" applyNumberFormat="0" applyBorder="0" applyAlignment="0" applyProtection="0"/>
    <xf numFmtId="0" fontId="2" fillId="23"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17" fillId="6" borderId="1" applyNumberFormat="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1" fillId="9" borderId="0" applyNumberFormat="0" applyBorder="0" applyAlignment="0" applyProtection="0"/>
    <xf numFmtId="0" fontId="2" fillId="11"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32" borderId="0" applyNumberFormat="0" applyBorder="0" applyAlignment="0" applyProtection="0"/>
    <xf numFmtId="0" fontId="2" fillId="10"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2" fillId="22"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 fillId="22" borderId="0" applyNumberFormat="0" applyBorder="0" applyAlignment="0" applyProtection="0"/>
    <xf numFmtId="0" fontId="19" fillId="7" borderId="4" applyNumberFormat="0" applyAlignment="0" applyProtection="0"/>
    <xf numFmtId="0" fontId="16" fillId="5" borderId="0" applyNumberFormat="0" applyBorder="0" applyAlignment="0" applyProtection="0"/>
    <xf numFmtId="0" fontId="17" fillId="6" borderId="1" applyNumberFormat="0" applyAlignment="0" applyProtection="0"/>
    <xf numFmtId="0" fontId="21" fillId="17" borderId="0" applyNumberFormat="0" applyBorder="0" applyAlignment="0" applyProtection="0"/>
    <xf numFmtId="166" fontId="2" fillId="0" borderId="0" applyFont="0" applyFill="0" applyBorder="0" applyAlignment="0" applyProtection="0"/>
    <xf numFmtId="0" fontId="19" fillId="7" borderId="4" applyNumberFormat="0" applyAlignment="0" applyProtection="0"/>
    <xf numFmtId="0" fontId="21" fillId="25" borderId="0" applyNumberFormat="0" applyBorder="0" applyAlignment="0" applyProtection="0"/>
    <xf numFmtId="0" fontId="2" fillId="23"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 fillId="14" borderId="0" applyNumberFormat="0" applyBorder="0" applyAlignment="0" applyProtection="0"/>
    <xf numFmtId="0" fontId="2" fillId="22"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17" fillId="6" borderId="1" applyNumberFormat="0" applyAlignment="0" applyProtection="0"/>
    <xf numFmtId="0" fontId="21" fillId="21" borderId="0" applyNumberFormat="0" applyBorder="0" applyAlignment="0" applyProtection="0"/>
    <xf numFmtId="167" fontId="2" fillId="0" borderId="0" applyFont="0" applyFill="0" applyBorder="0" applyAlignment="0" applyProtection="0"/>
    <xf numFmtId="0" fontId="21" fillId="9"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 fillId="27"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 fillId="11" borderId="0" applyNumberFormat="0" applyBorder="0" applyAlignment="0" applyProtection="0"/>
    <xf numFmtId="0" fontId="21" fillId="16"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 fillId="8" borderId="5" applyNumberFormat="0" applyFont="0" applyAlignment="0" applyProtection="0"/>
    <xf numFmtId="0" fontId="16" fillId="5" borderId="0" applyNumberFormat="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164" fontId="2" fillId="0" borderId="0" applyFont="0" applyFill="0" applyBorder="0" applyAlignment="0" applyProtection="0"/>
    <xf numFmtId="0" fontId="14" fillId="3"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2" fillId="18" borderId="0" applyNumberFormat="0" applyBorder="0" applyAlignment="0" applyProtection="0"/>
    <xf numFmtId="0" fontId="2" fillId="14"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8" fillId="0" borderId="6" applyNumberFormat="0" applyFill="0" applyAlignment="0" applyProtection="0"/>
    <xf numFmtId="0" fontId="21" fillId="25" borderId="0" applyNumberFormat="0" applyBorder="0" applyAlignment="0" applyProtection="0"/>
    <xf numFmtId="0" fontId="2" fillId="23" borderId="0" applyNumberFormat="0" applyBorder="0" applyAlignment="0" applyProtection="0"/>
    <xf numFmtId="0" fontId="2" fillId="10"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18" fillId="0" borderId="3" applyNumberFormat="0" applyFill="0" applyAlignment="0" applyProtection="0"/>
    <xf numFmtId="0" fontId="2" fillId="8" borderId="5" applyNumberFormat="0" applyFont="0" applyAlignment="0" applyProtection="0"/>
    <xf numFmtId="0" fontId="2" fillId="26" borderId="0" applyNumberFormat="0" applyBorder="0" applyAlignment="0" applyProtection="0"/>
    <xf numFmtId="0" fontId="15" fillId="4" borderId="0" applyNumberFormat="0" applyBorder="0" applyAlignment="0" applyProtection="0"/>
    <xf numFmtId="0" fontId="21" fillId="25" borderId="0" applyNumberFormat="0" applyBorder="0" applyAlignment="0" applyProtection="0"/>
    <xf numFmtId="0" fontId="2" fillId="31" borderId="0" applyNumberFormat="0" applyBorder="0" applyAlignment="0" applyProtection="0"/>
    <xf numFmtId="0" fontId="8" fillId="0" borderId="6" applyNumberFormat="0" applyFill="0" applyAlignment="0" applyProtection="0"/>
    <xf numFmtId="0" fontId="2" fillId="11"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 fillId="31"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17" fillId="6" borderId="1" applyNumberFormat="0" applyAlignment="0" applyProtection="0"/>
    <xf numFmtId="0" fontId="17" fillId="6" borderId="1" applyNumberFormat="0" applyAlignment="0" applyProtection="0"/>
    <xf numFmtId="0" fontId="2" fillId="14"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9" fontId="2" fillId="0" borderId="0" applyFont="0" applyFill="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 fillId="27"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 fillId="30"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 fillId="10"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8" fillId="0" borderId="3" applyNumberFormat="0" applyFill="0" applyAlignment="0" applyProtection="0"/>
    <xf numFmtId="0" fontId="2" fillId="23" borderId="0" applyNumberFormat="0" applyBorder="0" applyAlignment="0" applyProtection="0"/>
    <xf numFmtId="0" fontId="19" fillId="7" borderId="4" applyNumberFormat="0" applyAlignment="0" applyProtection="0"/>
    <xf numFmtId="0" fontId="2" fillId="14" borderId="0" applyNumberFormat="0" applyBorder="0" applyAlignment="0" applyProtection="0"/>
    <xf numFmtId="0" fontId="14" fillId="3"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 fillId="18" borderId="0" applyNumberFormat="0" applyBorder="0" applyAlignment="0" applyProtection="0"/>
    <xf numFmtId="0" fontId="19" fillId="7" borderId="4" applyNumberFormat="0" applyAlignment="0" applyProtection="0"/>
    <xf numFmtId="0" fontId="21" fillId="29" borderId="0" applyNumberFormat="0" applyBorder="0" applyAlignment="0" applyProtection="0"/>
    <xf numFmtId="0" fontId="2" fillId="15"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0" fontId="19" fillId="7" borderId="4" applyNumberFormat="0" applyAlignment="0" applyProtection="0"/>
    <xf numFmtId="0" fontId="21" fillId="9"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 fillId="30" borderId="0" applyNumberFormat="0" applyBorder="0" applyAlignment="0" applyProtection="0"/>
    <xf numFmtId="0" fontId="15" fillId="4" borderId="0" applyNumberFormat="0" applyBorder="0" applyAlignment="0" applyProtection="0"/>
    <xf numFmtId="9" fontId="2" fillId="0" borderId="0" applyFont="0" applyFill="0" applyBorder="0" applyAlignment="0" applyProtection="0"/>
    <xf numFmtId="0" fontId="17" fillId="6" borderId="1" applyNumberFormat="0" applyAlignment="0" applyProtection="0"/>
    <xf numFmtId="0" fontId="2" fillId="15" borderId="0" applyNumberFormat="0" applyBorder="0" applyAlignment="0" applyProtection="0"/>
    <xf numFmtId="0" fontId="21" fillId="16"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 fillId="14"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 fillId="18"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9"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 fillId="26" borderId="0" applyNumberFormat="0" applyBorder="0" applyAlignment="0" applyProtection="0"/>
    <xf numFmtId="0" fontId="21" fillId="25" borderId="0" applyNumberFormat="0" applyBorder="0" applyAlignment="0" applyProtection="0"/>
    <xf numFmtId="9" fontId="2" fillId="0" borderId="0" applyFont="0" applyFill="0" applyBorder="0" applyAlignment="0" applyProtection="0"/>
    <xf numFmtId="0" fontId="21" fillId="20" borderId="0" applyNumberFormat="0" applyBorder="0" applyAlignment="0" applyProtection="0"/>
    <xf numFmtId="0" fontId="2" fillId="19" borderId="0" applyNumberFormat="0" applyBorder="0" applyAlignment="0" applyProtection="0"/>
    <xf numFmtId="0" fontId="16" fillId="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 fillId="30"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 fillId="14" borderId="0" applyNumberFormat="0" applyBorder="0" applyAlignment="0" applyProtection="0"/>
    <xf numFmtId="0" fontId="2" fillId="10"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5" fillId="4" borderId="0" applyNumberFormat="0" applyBorder="0" applyAlignment="0" applyProtection="0"/>
    <xf numFmtId="0" fontId="19" fillId="7" borderId="4" applyNumberFormat="0" applyAlignment="0" applyProtection="0"/>
    <xf numFmtId="0" fontId="2" fillId="2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 fillId="14"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2" fillId="18"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0" fontId="13" fillId="0" borderId="0" applyNumberFormat="0" applyFill="0" applyBorder="0" applyAlignment="0" applyProtection="0"/>
    <xf numFmtId="0" fontId="2" fillId="26" borderId="0" applyNumberFormat="0" applyBorder="0" applyAlignment="0" applyProtection="0"/>
    <xf numFmtId="0" fontId="2" fillId="11"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17" fillId="6" borderId="1" applyNumberFormat="0" applyAlignment="0" applyProtection="0"/>
    <xf numFmtId="0" fontId="21" fillId="17" borderId="0" applyNumberFormat="0" applyBorder="0" applyAlignment="0" applyProtection="0"/>
    <xf numFmtId="0" fontId="2" fillId="18"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21" fillId="16"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9" borderId="0" applyNumberFormat="0" applyBorder="0" applyAlignment="0" applyProtection="0"/>
    <xf numFmtId="166" fontId="2" fillId="0" borderId="0" applyFont="0" applyFill="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8" fillId="0" borderId="6" applyNumberFormat="0" applyFill="0" applyAlignment="0" applyProtection="0"/>
    <xf numFmtId="0" fontId="21" fillId="29" borderId="0" applyNumberFormat="0" applyBorder="0" applyAlignment="0" applyProtection="0"/>
    <xf numFmtId="0" fontId="21" fillId="28" borderId="0" applyNumberFormat="0" applyBorder="0" applyAlignment="0" applyProtection="0"/>
    <xf numFmtId="0" fontId="2" fillId="27"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7" fillId="6" borderId="1" applyNumberFormat="0" applyAlignment="0" applyProtection="0"/>
    <xf numFmtId="0" fontId="2" fillId="31" borderId="0" applyNumberFormat="0" applyBorder="0" applyAlignment="0" applyProtection="0"/>
    <xf numFmtId="0" fontId="15" fillId="4" borderId="0" applyNumberFormat="0" applyBorder="0" applyAlignment="0" applyProtection="0"/>
    <xf numFmtId="0" fontId="21" fillId="9" borderId="0" applyNumberFormat="0" applyBorder="0" applyAlignment="0" applyProtection="0"/>
    <xf numFmtId="0" fontId="21" fillId="20"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18" fillId="0" borderId="3" applyNumberFormat="0" applyFill="0" applyAlignment="0" applyProtection="0"/>
    <xf numFmtId="0" fontId="20" fillId="0" borderId="0" applyNumberFormat="0" applyFill="0" applyBorder="0" applyAlignment="0" applyProtection="0"/>
    <xf numFmtId="0" fontId="8" fillId="0" borderId="6" applyNumberFormat="0" applyFill="0" applyAlignment="0" applyProtection="0"/>
    <xf numFmtId="0" fontId="2" fillId="26" borderId="0" applyNumberFormat="0" applyBorder="0" applyAlignment="0" applyProtection="0"/>
    <xf numFmtId="0" fontId="2" fillId="26" borderId="0" applyNumberFormat="0" applyBorder="0" applyAlignment="0" applyProtection="0"/>
    <xf numFmtId="0" fontId="2" fillId="8" borderId="5" applyNumberFormat="0" applyFont="0" applyAlignment="0" applyProtection="0"/>
    <xf numFmtId="0" fontId="21" fillId="9"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13" fillId="0" borderId="0" applyNumberFormat="0" applyFill="0" applyBorder="0" applyAlignment="0" applyProtection="0"/>
    <xf numFmtId="0" fontId="2" fillId="31" borderId="0" applyNumberFormat="0" applyBorder="0" applyAlignment="0" applyProtection="0"/>
    <xf numFmtId="0" fontId="20" fillId="0" borderId="0" applyNumberFormat="0" applyFill="0" applyBorder="0" applyAlignment="0" applyProtection="0"/>
    <xf numFmtId="0" fontId="2" fillId="14" borderId="0" applyNumberFormat="0" applyBorder="0" applyAlignment="0" applyProtection="0"/>
    <xf numFmtId="0" fontId="2" fillId="8" borderId="5" applyNumberFormat="0" applyFont="0" applyAlignment="0" applyProtection="0"/>
    <xf numFmtId="0" fontId="21" fillId="28" borderId="0" applyNumberFormat="0" applyBorder="0" applyAlignment="0" applyProtection="0"/>
    <xf numFmtId="0" fontId="21" fillId="29" borderId="0" applyNumberFormat="0" applyBorder="0" applyAlignment="0" applyProtection="0"/>
    <xf numFmtId="0" fontId="19" fillId="7" borderId="4" applyNumberFormat="0" applyAlignment="0" applyProtection="0"/>
    <xf numFmtId="0" fontId="21" fillId="32" borderId="0" applyNumberFormat="0" applyBorder="0" applyAlignment="0" applyProtection="0"/>
    <xf numFmtId="0" fontId="21" fillId="32" borderId="0" applyNumberFormat="0" applyBorder="0" applyAlignment="0" applyProtection="0"/>
    <xf numFmtId="0" fontId="2" fillId="19" borderId="0" applyNumberFormat="0" applyBorder="0" applyAlignment="0" applyProtection="0"/>
    <xf numFmtId="9" fontId="2" fillId="0" borderId="0" applyFont="0" applyFill="0" applyBorder="0" applyAlignment="0" applyProtection="0"/>
    <xf numFmtId="0" fontId="18" fillId="0" borderId="3" applyNumberFormat="0" applyFill="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16"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 fillId="3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31"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6" fillId="5" borderId="0" applyNumberFormat="0" applyBorder="0" applyAlignment="0" applyProtection="0"/>
    <xf numFmtId="0" fontId="14" fillId="3"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31"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1"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1"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0" fontId="8" fillId="0" borderId="6" applyNumberFormat="0" applyFill="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0"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0" fillId="0" borderId="0" applyNumberFormat="0" applyFill="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0" borderId="0" applyNumberFormat="0" applyBorder="0" applyAlignment="0" applyProtection="0"/>
    <xf numFmtId="0" fontId="21" fillId="16" borderId="0" applyNumberFormat="0" applyBorder="0" applyAlignment="0" applyProtection="0"/>
    <xf numFmtId="9"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2" fillId="26" borderId="0" applyNumberFormat="0" applyBorder="0" applyAlignment="0" applyProtection="0"/>
    <xf numFmtId="0" fontId="19" fillId="7" borderId="4" applyNumberFormat="0" applyAlignment="0" applyProtection="0"/>
    <xf numFmtId="0" fontId="8" fillId="0" borderId="6" applyNumberFormat="0" applyFill="0" applyAlignment="0" applyProtection="0"/>
    <xf numFmtId="0" fontId="16" fillId="5" borderId="0" applyNumberFormat="0" applyBorder="0" applyAlignment="0" applyProtection="0"/>
    <xf numFmtId="0" fontId="21" fillId="28" borderId="0" applyNumberFormat="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29" borderId="0" applyNumberFormat="0" applyBorder="0" applyAlignment="0" applyProtection="0"/>
    <xf numFmtId="0" fontId="16" fillId="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 fillId="18" borderId="0" applyNumberFormat="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2" fillId="10"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9"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24"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18" fillId="0" borderId="3" applyNumberFormat="0" applyFill="0" applyAlignment="0" applyProtection="0"/>
    <xf numFmtId="0" fontId="21" fillId="12"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21" fillId="25" borderId="0" applyNumberFormat="0" applyBorder="0" applyAlignment="0" applyProtection="0"/>
    <xf numFmtId="0" fontId="2" fillId="11" borderId="0" applyNumberFormat="0" applyBorder="0" applyAlignment="0" applyProtection="0"/>
    <xf numFmtId="164" fontId="2" fillId="0" borderId="0" applyFont="0" applyFill="0" applyBorder="0" applyAlignment="0" applyProtection="0"/>
    <xf numFmtId="0" fontId="2" fillId="2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 fillId="30"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21" fillId="29"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18" fillId="0" borderId="3" applyNumberFormat="0" applyFill="0" applyAlignment="0" applyProtection="0"/>
    <xf numFmtId="0" fontId="21" fillId="24" borderId="0" applyNumberFormat="0" applyBorder="0" applyAlignment="0" applyProtection="0"/>
    <xf numFmtId="0" fontId="2" fillId="1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9" fillId="7" borderId="4" applyNumberFormat="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16" fillId="5"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 fillId="18" borderId="0" applyNumberFormat="0" applyBorder="0" applyAlignment="0" applyProtection="0"/>
    <xf numFmtId="0" fontId="2" fillId="8" borderId="5" applyNumberFormat="0" applyFont="0" applyAlignment="0" applyProtection="0"/>
    <xf numFmtId="0" fontId="2" fillId="15" borderId="0" applyNumberFormat="0" applyBorder="0" applyAlignment="0" applyProtection="0"/>
    <xf numFmtId="0" fontId="2" fillId="30"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 fillId="27" borderId="0" applyNumberFormat="0" applyBorder="0" applyAlignment="0" applyProtection="0"/>
    <xf numFmtId="0" fontId="21" fillId="17" borderId="0" applyNumberFormat="0" applyBorder="0" applyAlignment="0" applyProtection="0"/>
    <xf numFmtId="9" fontId="2" fillId="0" borderId="0" applyFont="0" applyFill="0" applyBorder="0" applyAlignment="0" applyProtection="0"/>
    <xf numFmtId="0" fontId="21" fillId="17" borderId="0" applyNumberFormat="0" applyBorder="0" applyAlignment="0" applyProtection="0"/>
    <xf numFmtId="0" fontId="17" fillId="6" borderId="1" applyNumberFormat="0" applyAlignment="0" applyProtection="0"/>
    <xf numFmtId="0" fontId="19" fillId="7" borderId="4" applyNumberFormat="0" applyAlignment="0" applyProtection="0"/>
    <xf numFmtId="0" fontId="18" fillId="0" borderId="3" applyNumberFormat="0" applyFill="0" applyAlignment="0" applyProtection="0"/>
    <xf numFmtId="0" fontId="2" fillId="15" borderId="0" applyNumberFormat="0" applyBorder="0" applyAlignment="0" applyProtection="0"/>
    <xf numFmtId="0" fontId="19" fillId="7" borderId="4" applyNumberFormat="0" applyAlignment="0" applyProtection="0"/>
    <xf numFmtId="0" fontId="2" fillId="26" borderId="0" applyNumberFormat="0" applyBorder="0" applyAlignment="0" applyProtection="0"/>
    <xf numFmtId="0" fontId="21" fillId="20" borderId="0" applyNumberFormat="0" applyBorder="0" applyAlignment="0" applyProtection="0"/>
    <xf numFmtId="0" fontId="2" fillId="30"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 fillId="31"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2" fillId="26" borderId="0" applyNumberFormat="0" applyBorder="0" applyAlignment="0" applyProtection="0"/>
    <xf numFmtId="0" fontId="17" fillId="6" borderId="1" applyNumberFormat="0" applyAlignment="0" applyProtection="0"/>
    <xf numFmtId="166" fontId="2" fillId="0" borderId="0" applyFont="0" applyFill="0" applyBorder="0" applyAlignment="0" applyProtection="0"/>
    <xf numFmtId="0" fontId="21" fillId="12" borderId="0" applyNumberFormat="0" applyBorder="0" applyAlignment="0" applyProtection="0"/>
    <xf numFmtId="0" fontId="17" fillId="6" borderId="1" applyNumberFormat="0" applyAlignment="0" applyProtection="0"/>
    <xf numFmtId="0" fontId="2" fillId="26"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17" borderId="0" applyNumberFormat="0" applyBorder="0" applyAlignment="0" applyProtection="0"/>
    <xf numFmtId="0" fontId="2" fillId="8" borderId="5" applyNumberFormat="0" applyFont="0" applyAlignment="0" applyProtection="0"/>
    <xf numFmtId="0" fontId="2" fillId="31" borderId="0" applyNumberFormat="0" applyBorder="0" applyAlignment="0" applyProtection="0"/>
    <xf numFmtId="0" fontId="2" fillId="15" borderId="0" applyNumberFormat="0" applyBorder="0" applyAlignment="0" applyProtection="0"/>
    <xf numFmtId="0" fontId="2" fillId="11"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21" fillId="24" borderId="0" applyNumberFormat="0" applyBorder="0" applyAlignment="0" applyProtection="0"/>
    <xf numFmtId="0" fontId="2" fillId="19" borderId="0" applyNumberFormat="0" applyBorder="0" applyAlignment="0" applyProtection="0"/>
    <xf numFmtId="0" fontId="20" fillId="0" borderId="0" applyNumberFormat="0" applyFill="0" applyBorder="0" applyAlignment="0" applyProtection="0"/>
    <xf numFmtId="0" fontId="2" fillId="19" borderId="0" applyNumberFormat="0" applyBorder="0" applyAlignment="0" applyProtection="0"/>
    <xf numFmtId="0" fontId="21" fillId="17" borderId="0" applyNumberFormat="0" applyBorder="0" applyAlignment="0" applyProtection="0"/>
    <xf numFmtId="0" fontId="2" fillId="22" borderId="0" applyNumberFormat="0" applyBorder="0" applyAlignment="0" applyProtection="0"/>
    <xf numFmtId="0" fontId="21" fillId="12" borderId="0" applyNumberFormat="0" applyBorder="0" applyAlignment="0" applyProtection="0"/>
    <xf numFmtId="0" fontId="2" fillId="23"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 fillId="31" borderId="0" applyNumberFormat="0" applyBorder="0" applyAlignment="0" applyProtection="0"/>
    <xf numFmtId="0" fontId="21" fillId="12" borderId="0" applyNumberFormat="0" applyBorder="0" applyAlignment="0" applyProtection="0"/>
    <xf numFmtId="0" fontId="2" fillId="31"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 fillId="10" borderId="0" applyNumberFormat="0" applyBorder="0" applyAlignment="0" applyProtection="0"/>
    <xf numFmtId="0" fontId="2" fillId="8" borderId="5" applyNumberFormat="0" applyFont="0" applyAlignment="0" applyProtection="0"/>
    <xf numFmtId="0" fontId="18" fillId="0" borderId="3" applyNumberFormat="0" applyFill="0" applyAlignment="0" applyProtection="0"/>
    <xf numFmtId="0" fontId="13" fillId="0" borderId="0" applyNumberFormat="0" applyFill="0" applyBorder="0" applyAlignment="0" applyProtection="0"/>
    <xf numFmtId="0" fontId="2" fillId="19"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5" fillId="4"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0" fontId="21" fillId="29"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21" fillId="20"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2" fillId="2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17" borderId="0" applyNumberFormat="0" applyBorder="0" applyAlignment="0" applyProtection="0"/>
    <xf numFmtId="0" fontId="14" fillId="3"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21" fillId="17" borderId="0" applyNumberFormat="0" applyBorder="0" applyAlignment="0" applyProtection="0"/>
    <xf numFmtId="0" fontId="2" fillId="18" borderId="0" applyNumberFormat="0" applyBorder="0" applyAlignment="0" applyProtection="0"/>
    <xf numFmtId="0" fontId="21" fillId="12" borderId="0" applyNumberFormat="0" applyBorder="0" applyAlignment="0" applyProtection="0"/>
    <xf numFmtId="0" fontId="2" fillId="27" borderId="0" applyNumberFormat="0" applyBorder="0" applyAlignment="0" applyProtection="0"/>
    <xf numFmtId="0" fontId="19" fillId="7" borderId="4" applyNumberFormat="0" applyAlignment="0" applyProtection="0"/>
    <xf numFmtId="0" fontId="16" fillId="5" borderId="0" applyNumberFormat="0" applyBorder="0" applyAlignment="0" applyProtection="0"/>
    <xf numFmtId="0" fontId="2" fillId="31" borderId="0" applyNumberFormat="0" applyBorder="0" applyAlignment="0" applyProtection="0"/>
    <xf numFmtId="0" fontId="21" fillId="21" borderId="0" applyNumberFormat="0" applyBorder="0" applyAlignment="0" applyProtection="0"/>
    <xf numFmtId="0" fontId="2" fillId="27"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15" fillId="4" borderId="0" applyNumberFormat="0" applyBorder="0" applyAlignment="0" applyProtection="0"/>
    <xf numFmtId="0" fontId="20" fillId="0" borderId="0" applyNumberFormat="0" applyFill="0" applyBorder="0" applyAlignment="0" applyProtection="0"/>
    <xf numFmtId="0" fontId="2" fillId="10"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 fillId="26"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6" fillId="5"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24"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19" fillId="7" borderId="4" applyNumberFormat="0" applyAlignment="0" applyProtection="0"/>
    <xf numFmtId="0" fontId="21" fillId="32" borderId="0" applyNumberFormat="0" applyBorder="0" applyAlignment="0" applyProtection="0"/>
    <xf numFmtId="0" fontId="2" fillId="26"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0"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2" fillId="18"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0"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 fillId="2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9" fontId="2" fillId="0" borderId="0" applyFont="0" applyFill="0" applyBorder="0" applyAlignment="0" applyProtection="0"/>
    <xf numFmtId="0" fontId="21" fillId="32"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 fillId="15"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8" borderId="5" applyNumberFormat="0" applyFon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31"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9" fontId="2" fillId="0" borderId="0" applyFont="0" applyFill="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166" fontId="2" fillId="0" borderId="0" applyFon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11"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9" fontId="2" fillId="0" borderId="0" applyFont="0" applyFill="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13" fillId="0" borderId="0" applyNumberFormat="0" applyFill="0" applyBorder="0" applyAlignment="0" applyProtection="0"/>
    <xf numFmtId="0" fontId="8" fillId="0" borderId="6" applyNumberFormat="0" applyFill="0" applyAlignment="0" applyProtection="0"/>
    <xf numFmtId="0" fontId="21" fillId="28"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8" fillId="0" borderId="6" applyNumberFormat="0" applyFill="0" applyAlignment="0" applyProtection="0"/>
    <xf numFmtId="0" fontId="21" fillId="28" borderId="0" applyNumberFormat="0" applyBorder="0" applyAlignment="0" applyProtection="0"/>
    <xf numFmtId="0" fontId="19" fillId="7" borderId="4" applyNumberFormat="0" applyAlignment="0" applyProtection="0"/>
    <xf numFmtId="0" fontId="21" fillId="17"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 fillId="15"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 fillId="30"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15" fillId="4"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21" fillId="29"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14" fillId="3" borderId="0" applyNumberFormat="0" applyBorder="0" applyAlignment="0" applyProtection="0"/>
    <xf numFmtId="0" fontId="2" fillId="19"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8" fillId="0" borderId="6" applyNumberFormat="0" applyFill="0" applyAlignment="0" applyProtection="0"/>
    <xf numFmtId="0" fontId="19" fillId="7" borderId="4" applyNumberFormat="0" applyAlignment="0" applyProtection="0"/>
    <xf numFmtId="0" fontId="21" fillId="9"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 fillId="23"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21" borderId="0" applyNumberFormat="0" applyBorder="0" applyAlignment="0" applyProtection="0"/>
    <xf numFmtId="0" fontId="20" fillId="0" borderId="0" applyNumberFormat="0" applyFill="0" applyBorder="0" applyAlignment="0" applyProtection="0"/>
    <xf numFmtId="0" fontId="21" fillId="21" borderId="0" applyNumberFormat="0" applyBorder="0" applyAlignment="0" applyProtection="0"/>
    <xf numFmtId="0" fontId="21" fillId="24"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21" fillId="9"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6" borderId="0" applyNumberFormat="0" applyBorder="0" applyAlignment="0" applyProtection="0"/>
    <xf numFmtId="167" fontId="2" fillId="0" borderId="0" applyFont="0" applyFill="0" applyBorder="0" applyAlignment="0" applyProtection="0"/>
    <xf numFmtId="0" fontId="21" fillId="21"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13" borderId="0" applyNumberFormat="0" applyBorder="0" applyAlignment="0" applyProtection="0"/>
    <xf numFmtId="0" fontId="21" fillId="20"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8" borderId="5" applyNumberFormat="0" applyFont="0" applyAlignment="0" applyProtection="0"/>
    <xf numFmtId="164" fontId="2" fillId="0" borderId="0" applyFont="0" applyFill="0" applyBorder="0" applyAlignment="0" applyProtection="0"/>
    <xf numFmtId="0" fontId="16" fillId="5"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8" borderId="5" applyNumberFormat="0" applyFont="0" applyAlignment="0" applyProtection="0"/>
    <xf numFmtId="0" fontId="21" fillId="29"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4"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6" fillId="5"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9" fillId="7" borderId="4" applyNumberFormat="0" applyAlignment="0" applyProtection="0"/>
    <xf numFmtId="0" fontId="21" fillId="9"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19" fillId="7" borderId="4" applyNumberFormat="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19" fillId="7" borderId="4" applyNumberFormat="0" applyAlignment="0" applyProtection="0"/>
    <xf numFmtId="0" fontId="21" fillId="32" borderId="0" applyNumberFormat="0" applyBorder="0" applyAlignment="0" applyProtection="0"/>
    <xf numFmtId="0" fontId="2" fillId="26"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0"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2" fillId="18"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8" fillId="0" borderId="3"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0"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28"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4" fillId="3"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 fillId="15"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 fillId="30"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31"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166" fontId="2" fillId="0" borderId="0" applyFon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29"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9" fontId="2" fillId="0" borderId="0" applyFont="0" applyFill="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 fillId="15" borderId="0" applyNumberFormat="0" applyBorder="0" applyAlignment="0" applyProtection="0"/>
    <xf numFmtId="0" fontId="2" fillId="14" borderId="0" applyNumberFormat="0" applyBorder="0" applyAlignment="0" applyProtection="0"/>
    <xf numFmtId="0" fontId="21" fillId="13" borderId="0" applyNumberFormat="0" applyBorder="0" applyAlignment="0" applyProtection="0"/>
    <xf numFmtId="0" fontId="2" fillId="11"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 fillId="8" borderId="5" applyNumberFormat="0" applyFont="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8" borderId="0" applyNumberFormat="0" applyBorder="0" applyAlignment="0" applyProtection="0"/>
    <xf numFmtId="0" fontId="19" fillId="7" borderId="4" applyNumberFormat="0" applyAlignment="0" applyProtection="0"/>
    <xf numFmtId="0" fontId="21" fillId="25" borderId="0" applyNumberFormat="0" applyBorder="0" applyAlignment="0" applyProtection="0"/>
    <xf numFmtId="0" fontId="21" fillId="9" borderId="0" applyNumberFormat="0" applyBorder="0" applyAlignment="0" applyProtection="0"/>
    <xf numFmtId="0" fontId="2" fillId="15" borderId="0" applyNumberFormat="0" applyBorder="0" applyAlignment="0" applyProtection="0"/>
    <xf numFmtId="0" fontId="20" fillId="0" borderId="0" applyNumberFormat="0" applyFill="0" applyBorder="0" applyAlignment="0" applyProtection="0"/>
    <xf numFmtId="0" fontId="21" fillId="25"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5" fillId="4"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1" fillId="28" borderId="0" applyNumberFormat="0" applyBorder="0" applyAlignment="0" applyProtection="0"/>
    <xf numFmtId="0" fontId="21" fillId="25" borderId="0" applyNumberFormat="0" applyBorder="0" applyAlignment="0" applyProtection="0"/>
    <xf numFmtId="0" fontId="13" fillId="0" borderId="0" applyNumberFormat="0" applyFill="0" applyBorder="0" applyAlignment="0" applyProtection="0"/>
    <xf numFmtId="0" fontId="2" fillId="23"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167" fontId="2" fillId="0" borderId="0" applyFont="0" applyFill="0" applyBorder="0" applyAlignment="0" applyProtection="0"/>
    <xf numFmtId="0" fontId="21" fillId="21"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 fillId="2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 fillId="8" borderId="5" applyNumberFormat="0" applyFont="0" applyAlignment="0" applyProtection="0"/>
    <xf numFmtId="0" fontId="18" fillId="0" borderId="3" applyNumberFormat="0" applyFill="0" applyAlignment="0" applyProtection="0"/>
    <xf numFmtId="0" fontId="21" fillId="24" borderId="0" applyNumberFormat="0" applyBorder="0" applyAlignment="0" applyProtection="0"/>
    <xf numFmtId="0" fontId="2" fillId="15" borderId="0" applyNumberFormat="0" applyBorder="0" applyAlignment="0" applyProtection="0"/>
    <xf numFmtId="0" fontId="2" fillId="27"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17" fillId="6" borderId="1" applyNumberFormat="0" applyAlignment="0" applyProtection="0"/>
    <xf numFmtId="0" fontId="15" fillId="4"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16" fillId="5" borderId="0" applyNumberFormat="0" applyBorder="0" applyAlignment="0" applyProtection="0"/>
    <xf numFmtId="0" fontId="2" fillId="19"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167" fontId="2" fillId="0" borderId="0" applyFont="0" applyFill="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9" fillId="7" borderId="4" applyNumberFormat="0" applyAlignment="0" applyProtection="0"/>
    <xf numFmtId="0" fontId="21" fillId="9" borderId="0" applyNumberFormat="0" applyBorder="0" applyAlignment="0" applyProtection="0"/>
    <xf numFmtId="0" fontId="21" fillId="17" borderId="0" applyNumberFormat="0" applyBorder="0" applyAlignment="0" applyProtection="0"/>
    <xf numFmtId="0" fontId="2" fillId="10"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19" fillId="7" borderId="4" applyNumberFormat="0" applyAlignment="0" applyProtection="0"/>
    <xf numFmtId="0" fontId="21" fillId="32"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0" fontId="21" fillId="20" borderId="0" applyNumberFormat="0" applyBorder="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19" fillId="7" borderId="4" applyNumberFormat="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16" fillId="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 fillId="11"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2" fillId="18"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0" fontId="13" fillId="0" borderId="0" applyNumberFormat="0" applyFill="0" applyBorder="0" applyAlignment="0" applyProtection="0"/>
    <xf numFmtId="0" fontId="2" fillId="15"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8" fillId="0" borderId="3" applyNumberFormat="0" applyFill="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8" fillId="0" borderId="3"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26"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5" fillId="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9" fillId="7" borderId="4"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8"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20"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0" fontId="2" fillId="8" borderId="5" applyNumberFormat="0" applyFont="0" applyAlignment="0" applyProtection="0"/>
    <xf numFmtId="0" fontId="2" fillId="10" borderId="0" applyNumberFormat="0" applyBorder="0" applyAlignment="0" applyProtection="0"/>
    <xf numFmtId="0" fontId="2" fillId="11"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8" borderId="5" applyNumberFormat="0" applyFont="0" applyAlignment="0" applyProtection="0"/>
    <xf numFmtId="0" fontId="2" fillId="8" borderId="5" applyNumberFormat="0" applyFont="0" applyAlignment="0" applyProtection="0"/>
    <xf numFmtId="0" fontId="2" fillId="8" borderId="5" applyNumberFormat="0" applyFont="0" applyAlignment="0" applyProtection="0"/>
    <xf numFmtId="166" fontId="2"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2" fillId="31"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0" fontId="21" fillId="16" borderId="0" applyNumberFormat="0" applyBorder="0" applyAlignment="0" applyProtection="0"/>
    <xf numFmtId="0" fontId="21" fillId="17"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4"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9"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166" fontId="2" fillId="0" borderId="0" applyFon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8" borderId="5" applyNumberFormat="0" applyFont="0" applyAlignment="0" applyProtection="0"/>
    <xf numFmtId="0" fontId="21" fillId="16" borderId="0" applyNumberFormat="0" applyBorder="0" applyAlignment="0" applyProtection="0"/>
    <xf numFmtId="0" fontId="21" fillId="17"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166" fontId="2" fillId="0" borderId="0" applyFon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7" borderId="0" applyNumberFormat="0" applyBorder="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0" fillId="0" borderId="0" applyNumberFormat="0" applyFill="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4" fillId="3"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8"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9"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 fillId="30"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9"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32"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24"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21"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 fillId="1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1"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2" fillId="1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 fillId="27"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14" fillId="3" borderId="0" applyNumberFormat="0" applyBorder="0" applyAlignment="0" applyProtection="0"/>
    <xf numFmtId="0" fontId="2" fillId="10"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8" borderId="5" applyNumberFormat="0" applyFont="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30"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8"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 fillId="26"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 fillId="31"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1"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 fillId="30"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10"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 fillId="2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26"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14"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 fillId="22"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 fillId="8" borderId="5" applyNumberFormat="0" applyFont="0" applyAlignment="0" applyProtection="0"/>
    <xf numFmtId="0" fontId="8" fillId="0" borderId="6" applyNumberFormat="0" applyFill="0" applyAlignment="0" applyProtection="0"/>
    <xf numFmtId="0" fontId="21"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6"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6" fontId="2" fillId="0" borderId="0" applyFont="0" applyFill="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9" borderId="0" applyNumberFormat="0" applyBorder="0" applyAlignment="0" applyProtection="0"/>
    <xf numFmtId="0" fontId="8" fillId="0" borderId="6" applyNumberFormat="0" applyFill="0" applyAlignment="0" applyProtection="0"/>
    <xf numFmtId="0" fontId="8" fillId="0" borderId="6" applyNumberFormat="0" applyFill="0" applyAlignment="0" applyProtection="0"/>
    <xf numFmtId="0" fontId="21" fillId="24"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6" fillId="5" borderId="0" applyNumberFormat="0" applyBorder="0" applyAlignment="0" applyProtection="0"/>
    <xf numFmtId="0" fontId="21" fillId="21" borderId="0" applyNumberFormat="0" applyBorder="0" applyAlignment="0" applyProtection="0"/>
    <xf numFmtId="167" fontId="2" fillId="0" borderId="0" applyFont="0" applyFill="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13" fillId="0" borderId="0" applyNumberFormat="0" applyFill="0" applyBorder="0" applyAlignment="0" applyProtection="0"/>
    <xf numFmtId="0" fontId="21" fillId="13" borderId="0" applyNumberFormat="0" applyBorder="0" applyAlignment="0" applyProtection="0"/>
    <xf numFmtId="0" fontId="21" fillId="1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13"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15" fillId="4" borderId="0" applyNumberFormat="0" applyBorder="0" applyAlignment="0" applyProtection="0"/>
    <xf numFmtId="0" fontId="13" fillId="0" borderId="0" applyNumberFormat="0" applyFill="0" applyBorder="0" applyAlignment="0" applyProtection="0"/>
    <xf numFmtId="0" fontId="20" fillId="0" borderId="0" applyNumberFormat="0" applyFill="0" applyBorder="0" applyAlignment="0" applyProtection="0"/>
    <xf numFmtId="0" fontId="15" fillId="4"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25" borderId="0" applyNumberFormat="0" applyBorder="0" applyAlignment="0" applyProtection="0"/>
    <xf numFmtId="0" fontId="21" fillId="12" borderId="0" applyNumberFormat="0" applyBorder="0" applyAlignment="0" applyProtection="0"/>
    <xf numFmtId="0" fontId="20" fillId="0" borderId="0" applyNumberFormat="0" applyFill="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14" fillId="3"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17" fillId="6" borderId="1" applyNumberFormat="0" applyAlignment="0" applyProtection="0"/>
    <xf numFmtId="0" fontId="21" fillId="9" borderId="0" applyNumberFormat="0" applyBorder="0" applyAlignment="0" applyProtection="0"/>
    <xf numFmtId="0" fontId="19" fillId="7" borderId="4" applyNumberFormat="0" applyAlignment="0" applyProtection="0"/>
    <xf numFmtId="0" fontId="21" fillId="9"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21" fillId="17" borderId="0" applyNumberFormat="0" applyBorder="0" applyAlignment="0" applyProtection="0"/>
    <xf numFmtId="0" fontId="21" fillId="16" borderId="0" applyNumberFormat="0" applyBorder="0" applyAlignment="0" applyProtection="0"/>
    <xf numFmtId="0" fontId="21" fillId="25"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18" fillId="0" borderId="3" applyNumberFormat="0" applyFill="0" applyAlignment="0" applyProtection="0"/>
    <xf numFmtId="0" fontId="16" fillId="5" borderId="0" applyNumberFormat="0" applyBorder="0" applyAlignment="0" applyProtection="0"/>
    <xf numFmtId="0" fontId="18" fillId="0" borderId="3" applyNumberFormat="0" applyFill="0" applyAlignment="0" applyProtection="0"/>
    <xf numFmtId="0" fontId="13" fillId="0" borderId="0" applyNumberFormat="0" applyFill="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16" fillId="5" borderId="0" applyNumberFormat="0" applyBorder="0" applyAlignment="0" applyProtection="0"/>
    <xf numFmtId="0" fontId="19" fillId="7" borderId="4" applyNumberFormat="0" applyAlignment="0" applyProtection="0"/>
    <xf numFmtId="0" fontId="14" fillId="3" borderId="0" applyNumberFormat="0" applyBorder="0" applyAlignment="0" applyProtection="0"/>
    <xf numFmtId="0" fontId="21" fillId="29" borderId="0" applyNumberFormat="0" applyBorder="0" applyAlignment="0" applyProtection="0"/>
    <xf numFmtId="0" fontId="21" fillId="21" borderId="0" applyNumberFormat="0" applyBorder="0" applyAlignment="0" applyProtection="0"/>
    <xf numFmtId="0" fontId="21" fillId="17" borderId="0" applyNumberFormat="0" applyBorder="0" applyAlignment="0" applyProtection="0"/>
    <xf numFmtId="0" fontId="21" fillId="24" borderId="0" applyNumberFormat="0" applyBorder="0" applyAlignment="0" applyProtection="0"/>
    <xf numFmtId="0" fontId="21" fillId="9" borderId="0" applyNumberFormat="0" applyBorder="0" applyAlignment="0" applyProtection="0"/>
    <xf numFmtId="0" fontId="21" fillId="21"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9" fillId="7" borderId="4" applyNumberFormat="0" applyAlignment="0" applyProtection="0"/>
    <xf numFmtId="0" fontId="21" fillId="17" borderId="0" applyNumberFormat="0" applyBorder="0" applyAlignment="0" applyProtection="0"/>
    <xf numFmtId="0" fontId="21" fillId="17" borderId="0" applyNumberFormat="0" applyBorder="0" applyAlignment="0" applyProtection="0"/>
    <xf numFmtId="0" fontId="17" fillId="6" borderId="1" applyNumberFormat="0" applyAlignment="0" applyProtection="0"/>
    <xf numFmtId="0" fontId="21" fillId="25" borderId="0" applyNumberFormat="0" applyBorder="0" applyAlignment="0" applyProtection="0"/>
    <xf numFmtId="0" fontId="18" fillId="0" borderId="3" applyNumberFormat="0" applyFill="0" applyAlignment="0" applyProtection="0"/>
    <xf numFmtId="0" fontId="18" fillId="0" borderId="3" applyNumberFormat="0" applyFill="0" applyAlignment="0" applyProtection="0"/>
    <xf numFmtId="0" fontId="21" fillId="21" borderId="0" applyNumberFormat="0" applyBorder="0" applyAlignment="0" applyProtection="0"/>
    <xf numFmtId="0" fontId="21" fillId="17"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21" fillId="25" borderId="0" applyNumberFormat="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28" borderId="0" applyNumberFormat="0" applyBorder="0" applyAlignment="0" applyProtection="0"/>
    <xf numFmtId="0" fontId="21" fillId="32" borderId="0" applyNumberFormat="0" applyBorder="0" applyAlignment="0" applyProtection="0"/>
    <xf numFmtId="0" fontId="21" fillId="24" borderId="0" applyNumberFormat="0" applyBorder="0" applyAlignment="0" applyProtection="0"/>
    <xf numFmtId="0" fontId="21" fillId="16"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7" fillId="6" borderId="1" applyNumberFormat="0" applyAlignment="0" applyProtection="0"/>
    <xf numFmtId="0" fontId="21" fillId="13" borderId="0" applyNumberFormat="0" applyBorder="0" applyAlignment="0" applyProtection="0"/>
    <xf numFmtId="0" fontId="15" fillId="4" borderId="0" applyNumberFormat="0" applyBorder="0" applyAlignment="0" applyProtection="0"/>
    <xf numFmtId="0" fontId="21" fillId="13" borderId="0" applyNumberFormat="0" applyBorder="0" applyAlignment="0" applyProtection="0"/>
    <xf numFmtId="0" fontId="17" fillId="6" borderId="1" applyNumberFormat="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16" borderId="0" applyNumberFormat="0" applyBorder="0" applyAlignment="0" applyProtection="0"/>
    <xf numFmtId="0" fontId="21" fillId="28" borderId="0" applyNumberFormat="0" applyBorder="0" applyAlignment="0" applyProtection="0"/>
    <xf numFmtId="0" fontId="13" fillId="0" borderId="0" applyNumberFormat="0" applyFill="0" applyBorder="0" applyAlignment="0" applyProtection="0"/>
    <xf numFmtId="0" fontId="21" fillId="32" borderId="0" applyNumberFormat="0" applyBorder="0" applyAlignment="0" applyProtection="0"/>
    <xf numFmtId="0" fontId="15" fillId="4" borderId="0" applyNumberFormat="0" applyBorder="0" applyAlignment="0" applyProtection="0"/>
    <xf numFmtId="0" fontId="18" fillId="0" borderId="3" applyNumberFormat="0" applyFill="0" applyAlignment="0" applyProtection="0"/>
    <xf numFmtId="0" fontId="21" fillId="28" borderId="0" applyNumberFormat="0" applyBorder="0" applyAlignment="0" applyProtection="0"/>
    <xf numFmtId="0" fontId="21" fillId="32" borderId="0" applyNumberFormat="0" applyBorder="0" applyAlignment="0" applyProtection="0"/>
    <xf numFmtId="0" fontId="21" fillId="20" borderId="0" applyNumberFormat="0" applyBorder="0" applyAlignment="0" applyProtection="0"/>
    <xf numFmtId="0" fontId="21" fillId="16"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20"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14" fillId="3" borderId="0" applyNumberFormat="0" applyBorder="0" applyAlignment="0" applyProtection="0"/>
    <xf numFmtId="0" fontId="21" fillId="20" borderId="0" applyNumberFormat="0" applyBorder="0" applyAlignment="0" applyProtection="0"/>
    <xf numFmtId="0" fontId="21" fillId="28" borderId="0" applyNumberFormat="0" applyBorder="0" applyAlignment="0" applyProtection="0"/>
    <xf numFmtId="0" fontId="21" fillId="16" borderId="0" applyNumberFormat="0" applyBorder="0" applyAlignment="0" applyProtection="0"/>
    <xf numFmtId="0" fontId="21" fillId="12" borderId="0" applyNumberFormat="0" applyBorder="0" applyAlignment="0" applyProtection="0"/>
    <xf numFmtId="0" fontId="16" fillId="5" borderId="0" applyNumberFormat="0" applyBorder="0" applyAlignment="0" applyProtection="0"/>
    <xf numFmtId="0" fontId="21" fillId="29" borderId="0" applyNumberFormat="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19" fillId="7" borderId="4" applyNumberFormat="0" applyAlignment="0" applyProtection="0"/>
    <xf numFmtId="0" fontId="21" fillId="32"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164" fontId="2" fillId="0" borderId="0" applyFont="0" applyFill="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164" fontId="2" fillId="0" borderId="0" applyFont="0" applyFill="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4"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164" fontId="2" fillId="0" borderId="0" applyFont="0" applyFill="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4"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4" fillId="3" borderId="0" applyNumberFormat="0" applyBorder="0" applyAlignment="0" applyProtection="0"/>
    <xf numFmtId="0" fontId="8" fillId="0" borderId="6" applyNumberFormat="0" applyFill="0" applyAlignment="0" applyProtection="0"/>
    <xf numFmtId="0" fontId="21" fillId="16" borderId="0" applyNumberFormat="0" applyBorder="0" applyAlignment="0" applyProtection="0"/>
    <xf numFmtId="0" fontId="8" fillId="0" borderId="6" applyNumberFormat="0" applyFill="0" applyAlignment="0" applyProtection="0"/>
    <xf numFmtId="0" fontId="18" fillId="0" borderId="3" applyNumberFormat="0" applyFill="0" applyAlignment="0" applyProtection="0"/>
    <xf numFmtId="167" fontId="2" fillId="0" borderId="0" applyFont="0" applyFill="0" applyBorder="0" applyAlignment="0" applyProtection="0"/>
    <xf numFmtId="0" fontId="20" fillId="0" borderId="0" applyNumberFormat="0" applyFill="0" applyBorder="0" applyAlignment="0" applyProtection="0"/>
    <xf numFmtId="0" fontId="21" fillId="9" borderId="0" applyNumberFormat="0" applyBorder="0" applyAlignment="0" applyProtection="0"/>
    <xf numFmtId="0" fontId="15" fillId="4" borderId="0" applyNumberFormat="0" applyBorder="0" applyAlignment="0" applyProtection="0"/>
    <xf numFmtId="0" fontId="21" fillId="17" borderId="0" applyNumberFormat="0" applyBorder="0" applyAlignment="0" applyProtection="0"/>
    <xf numFmtId="0" fontId="16" fillId="5" borderId="0" applyNumberFormat="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1"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21" fillId="25"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21" fillId="1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7" fillId="6" borderId="1" applyNumberFormat="0" applyAlignment="0" applyProtection="0"/>
    <xf numFmtId="0" fontId="15" fillId="4" borderId="0" applyNumberFormat="0" applyBorder="0" applyAlignment="0" applyProtection="0"/>
    <xf numFmtId="0" fontId="19" fillId="7" borderId="4" applyNumberFormat="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9" borderId="0" applyNumberFormat="0" applyBorder="0" applyAlignment="0" applyProtection="0"/>
    <xf numFmtId="0" fontId="21" fillId="20" borderId="0" applyNumberFormat="0" applyBorder="0" applyAlignment="0" applyProtection="0"/>
    <xf numFmtId="0" fontId="17" fillId="6" borderId="1" applyNumberFormat="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1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15" fillId="4"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8" fillId="0" borderId="6" applyNumberFormat="0" applyFill="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8" fillId="0" borderId="3" applyNumberFormat="0" applyFill="0" applyAlignment="0" applyProtection="0"/>
    <xf numFmtId="0" fontId="21" fillId="16" borderId="0" applyNumberFormat="0" applyBorder="0" applyAlignment="0" applyProtection="0"/>
    <xf numFmtId="0" fontId="21" fillId="17" borderId="0" applyNumberFormat="0" applyBorder="0" applyAlignment="0" applyProtection="0"/>
    <xf numFmtId="167" fontId="2" fillId="0" borderId="0" applyFont="0" applyFill="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16" fillId="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20" fillId="0" borderId="0" applyNumberForma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9" fillId="7" borderId="4" applyNumberFormat="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8" fillId="0" borderId="6" applyNumberFormat="0" applyFill="0" applyAlignment="0" applyProtection="0"/>
    <xf numFmtId="0" fontId="21" fillId="13"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1" fillId="16" borderId="0" applyNumberFormat="0" applyBorder="0" applyAlignment="0" applyProtection="0"/>
    <xf numFmtId="0" fontId="8" fillId="0" borderId="6" applyNumberFormat="0" applyFill="0" applyAlignment="0" applyProtection="0"/>
    <xf numFmtId="0" fontId="21" fillId="9" borderId="0" applyNumberFormat="0" applyBorder="0" applyAlignment="0" applyProtection="0"/>
    <xf numFmtId="0" fontId="8" fillId="0" borderId="6"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6" fillId="5" borderId="0" applyNumberFormat="0" applyBorder="0" applyAlignment="0" applyProtection="0"/>
    <xf numFmtId="0" fontId="15" fillId="4"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5"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21" fillId="20" borderId="0" applyNumberFormat="0" applyBorder="0" applyAlignment="0" applyProtection="0"/>
    <xf numFmtId="0" fontId="14" fillId="3" borderId="0" applyNumberFormat="0" applyBorder="0" applyAlignment="0" applyProtection="0"/>
    <xf numFmtId="167" fontId="2" fillId="0" borderId="0" applyFont="0" applyFill="0" applyBorder="0" applyAlignment="0" applyProtection="0"/>
    <xf numFmtId="0" fontId="21" fillId="17" borderId="0" applyNumberFormat="0" applyBorder="0" applyAlignment="0" applyProtection="0"/>
    <xf numFmtId="0" fontId="21" fillId="21" borderId="0" applyNumberFormat="0" applyBorder="0" applyAlignment="0" applyProtection="0"/>
    <xf numFmtId="0" fontId="21" fillId="12" borderId="0" applyNumberFormat="0" applyBorder="0" applyAlignment="0" applyProtection="0"/>
    <xf numFmtId="0" fontId="21" fillId="9"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5" fillId="4" borderId="0" applyNumberFormat="0" applyBorder="0" applyAlignment="0" applyProtection="0"/>
    <xf numFmtId="0" fontId="14" fillId="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12"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0" fillId="0" borderId="0" applyNumberFormat="0" applyFill="0" applyBorder="0" applyAlignment="0" applyProtection="0"/>
    <xf numFmtId="0" fontId="19" fillId="7" borderId="4"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14" fillId="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5" borderId="0" applyNumberFormat="0" applyBorder="0" applyAlignment="0" applyProtection="0"/>
    <xf numFmtId="0" fontId="21" fillId="32" borderId="0" applyNumberFormat="0" applyBorder="0" applyAlignment="0" applyProtection="0"/>
    <xf numFmtId="0" fontId="15" fillId="4"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9" fillId="7" borderId="4"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9" fillId="7" borderId="4" applyNumberFormat="0" applyAlignment="0" applyProtection="0"/>
    <xf numFmtId="0" fontId="18" fillId="0" borderId="3" applyNumberFormat="0" applyFill="0" applyAlignment="0" applyProtection="0"/>
    <xf numFmtId="0" fontId="21" fillId="12" borderId="0" applyNumberFormat="0" applyBorder="0" applyAlignment="0" applyProtection="0"/>
    <xf numFmtId="0" fontId="21" fillId="13" borderId="0" applyNumberFormat="0" applyBorder="0" applyAlignment="0" applyProtection="0"/>
    <xf numFmtId="0" fontId="13" fillId="0" borderId="0" applyNumberFormat="0" applyFill="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8"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16"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24"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8" fillId="0" borderId="3" applyNumberFormat="0" applyFill="0" applyAlignment="0" applyProtection="0"/>
    <xf numFmtId="0" fontId="8" fillId="0" borderId="6" applyNumberFormat="0" applyFill="0" applyAlignment="0" applyProtection="0"/>
    <xf numFmtId="0" fontId="21" fillId="9" borderId="0" applyNumberFormat="0" applyBorder="0" applyAlignment="0" applyProtection="0"/>
    <xf numFmtId="0" fontId="18" fillId="0" borderId="3" applyNumberFormat="0" applyFill="0" applyAlignment="0" applyProtection="0"/>
    <xf numFmtId="0" fontId="17" fillId="6" borderId="1" applyNumberFormat="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9"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7" fillId="6" borderId="1" applyNumberFormat="0" applyAlignment="0" applyProtection="0"/>
    <xf numFmtId="0" fontId="8" fillId="0" borderId="6" applyNumberFormat="0" applyFill="0" applyAlignment="0" applyProtection="0"/>
    <xf numFmtId="0" fontId="21" fillId="9" borderId="0" applyNumberFormat="0" applyBorder="0" applyAlignment="0" applyProtection="0"/>
    <xf numFmtId="0" fontId="17" fillId="6" borderId="1" applyNumberFormat="0" applyAlignment="0" applyProtection="0"/>
    <xf numFmtId="0" fontId="16" fillId="5"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32"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8" fillId="0" borderId="6" applyNumberFormat="0" applyFill="0" applyAlignment="0" applyProtection="0"/>
    <xf numFmtId="0" fontId="21" fillId="32" borderId="0" applyNumberFormat="0" applyBorder="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67" fontId="2" fillId="0" borderId="0" applyFont="0" applyFill="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0" fontId="13" fillId="0" borderId="0" applyNumberFormat="0" applyFill="0" applyBorder="0" applyAlignment="0" applyProtection="0"/>
    <xf numFmtId="0" fontId="14" fillId="3" borderId="0" applyNumberFormat="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8" fillId="0" borderId="6" applyNumberFormat="0" applyFill="0" applyAlignment="0" applyProtection="0"/>
    <xf numFmtId="0" fontId="21" fillId="9"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2" borderId="0" applyNumberFormat="0" applyBorder="0" applyAlignment="0" applyProtection="0"/>
    <xf numFmtId="177" fontId="12" fillId="0" borderId="17" applyNumberFormat="0" applyFont="0" applyFill="0" applyAlignment="0" applyProtection="0"/>
    <xf numFmtId="185" fontId="22" fillId="0" borderId="0" applyFont="0" applyFill="0" applyBorder="0" applyAlignment="0" applyProtection="0">
      <alignment horizontal="left"/>
      <protection locked="0"/>
    </xf>
    <xf numFmtId="165" fontId="1" fillId="36" borderId="57" applyNumberFormat="0" applyFont="0" applyFill="0" applyAlignment="0" applyProtection="0"/>
    <xf numFmtId="9" fontId="1" fillId="0" borderId="0" applyFont="0" applyFill="0" applyBorder="0" applyAlignment="0" applyProtection="0"/>
    <xf numFmtId="173" fontId="22" fillId="0" borderId="0" applyFont="0" applyFill="0" applyBorder="0" applyAlignment="0" applyProtection="0">
      <protection locked="0"/>
    </xf>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23"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164" fontId="1" fillId="0" borderId="0" applyFont="0" applyFill="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23"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26"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164" fontId="1" fillId="0" borderId="0" applyFont="0" applyFill="0" applyBorder="0" applyAlignment="0" applyProtection="0"/>
    <xf numFmtId="0" fontId="1" fillId="11"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164"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8" borderId="0" applyNumberFormat="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9"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11"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30"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10" borderId="0" applyNumberFormat="0" applyBorder="0" applyAlignment="0" applyProtection="0"/>
    <xf numFmtId="164" fontId="1" fillId="0" borderId="0" applyFont="0" applyFill="0" applyBorder="0" applyAlignment="0" applyProtection="0"/>
    <xf numFmtId="0" fontId="1" fillId="15"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31" borderId="0" applyNumberFormat="0" applyBorder="0" applyAlignment="0" applyProtection="0"/>
    <xf numFmtId="0" fontId="1" fillId="22"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2"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26"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7"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31" borderId="0" applyNumberFormat="0" applyBorder="0" applyAlignment="0" applyProtection="0"/>
    <xf numFmtId="164" fontId="1" fillId="0" borderId="0" applyFont="0" applyFill="0" applyBorder="0" applyAlignment="0" applyProtection="0"/>
    <xf numFmtId="0" fontId="1" fillId="18"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23"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9"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26"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4"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22"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27"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6"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164" fontId="1" fillId="0" borderId="0" applyFont="0" applyFill="0" applyBorder="0" applyAlignment="0" applyProtection="0"/>
    <xf numFmtId="0" fontId="1" fillId="19"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19"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23"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26" borderId="0" applyNumberFormat="0" applyBorder="0" applyAlignment="0" applyProtection="0"/>
    <xf numFmtId="0" fontId="1" fillId="8" borderId="5" applyNumberFormat="0" applyFont="0" applyAlignment="0" applyProtection="0"/>
    <xf numFmtId="0" fontId="1" fillId="27"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22"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22"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164" fontId="1" fillId="0" borderId="0" applyFont="0" applyFill="0" applyBorder="0" applyAlignment="0" applyProtection="0"/>
    <xf numFmtId="0" fontId="1" fillId="11"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0"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30"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5"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164" fontId="1" fillId="0" borderId="0" applyFont="0" applyFill="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2"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8" borderId="0" applyNumberFormat="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9"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11"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30"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0" fontId="1" fillId="10" borderId="0" applyNumberFormat="0" applyBorder="0" applyAlignment="0" applyProtection="0"/>
    <xf numFmtId="164" fontId="1" fillId="0" borderId="0" applyFont="0" applyFill="0" applyBorder="0" applyAlignment="0" applyProtection="0"/>
    <xf numFmtId="0" fontId="1" fillId="15"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31" borderId="0" applyNumberFormat="0" applyBorder="0" applyAlignment="0" applyProtection="0"/>
    <xf numFmtId="0" fontId="1" fillId="22"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2"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30" borderId="0" applyNumberFormat="0" applyBorder="0" applyAlignment="0" applyProtection="0"/>
    <xf numFmtId="0" fontId="1" fillId="18"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4"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31"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23" borderId="0" applyNumberFormat="0" applyBorder="0" applyAlignment="0" applyProtection="0"/>
    <xf numFmtId="0" fontId="1" fillId="11"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26"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10" borderId="0" applyNumberFormat="0" applyBorder="0" applyAlignment="0" applyProtection="0"/>
    <xf numFmtId="0" fontId="1" fillId="22"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23" borderId="0" applyNumberFormat="0" applyBorder="0" applyAlignment="0" applyProtection="0"/>
    <xf numFmtId="0" fontId="1" fillId="8" borderId="5" applyNumberFormat="0" applyFont="0" applyAlignment="0" applyProtection="0"/>
    <xf numFmtId="0" fontId="1" fillId="11" borderId="0" applyNumberFormat="0" applyBorder="0" applyAlignment="0" applyProtection="0"/>
    <xf numFmtId="0" fontId="1" fillId="10" borderId="0" applyNumberFormat="0" applyBorder="0" applyAlignment="0" applyProtection="0"/>
    <xf numFmtId="0" fontId="1" fillId="23" borderId="0" applyNumberFormat="0" applyBorder="0" applyAlignment="0" applyProtection="0"/>
    <xf numFmtId="0" fontId="1" fillId="18" borderId="0" applyNumberFormat="0" applyBorder="0" applyAlignment="0" applyProtection="0"/>
    <xf numFmtId="0" fontId="1" fillId="14"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23" borderId="0" applyNumberFormat="0" applyBorder="0" applyAlignment="0" applyProtection="0"/>
    <xf numFmtId="0" fontId="1" fillId="30" borderId="0" applyNumberFormat="0" applyBorder="0" applyAlignment="0" applyProtection="0"/>
    <xf numFmtId="0" fontId="1" fillId="8" borderId="5" applyNumberFormat="0" applyFont="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2" borderId="0" applyNumberFormat="0" applyBorder="0" applyAlignment="0" applyProtection="0"/>
    <xf numFmtId="0" fontId="1" fillId="18" borderId="0" applyNumberFormat="0" applyBorder="0" applyAlignment="0" applyProtection="0"/>
    <xf numFmtId="0" fontId="1" fillId="8" borderId="5" applyNumberFormat="0" applyFont="0" applyAlignment="0" applyProtection="0"/>
    <xf numFmtId="0" fontId="1" fillId="15"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30"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11"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7" borderId="0" applyNumberFormat="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31" borderId="0" applyNumberFormat="0" applyBorder="0" applyAlignment="0" applyProtection="0"/>
    <xf numFmtId="164" fontId="1" fillId="0" borderId="0" applyFont="0" applyFill="0" applyBorder="0" applyAlignment="0" applyProtection="0"/>
    <xf numFmtId="0" fontId="1" fillId="18"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27"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164" fontId="1" fillId="0" borderId="0" applyFont="0" applyFill="0" applyBorder="0" applyAlignment="0" applyProtection="0"/>
    <xf numFmtId="0" fontId="1" fillId="26"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6" fontId="1" fillId="0" borderId="0" applyFont="0" applyFill="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8" borderId="5" applyNumberFormat="0" applyFont="0" applyAlignment="0" applyProtection="0"/>
    <xf numFmtId="166" fontId="1"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8" borderId="5" applyNumberFormat="0" applyFont="0" applyAlignment="0" applyProtection="0"/>
    <xf numFmtId="0" fontId="1" fillId="18" borderId="0" applyNumberFormat="0" applyBorder="0" applyAlignment="0" applyProtection="0"/>
    <xf numFmtId="0" fontId="1" fillId="30" borderId="0" applyNumberFormat="0" applyBorder="0" applyAlignment="0" applyProtection="0"/>
    <xf numFmtId="0" fontId="1" fillId="15"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31" borderId="0" applyNumberFormat="0" applyBorder="0" applyAlignment="0" applyProtection="0"/>
    <xf numFmtId="0" fontId="1" fillId="19" borderId="0" applyNumberFormat="0" applyBorder="0" applyAlignment="0" applyProtection="0"/>
    <xf numFmtId="0" fontId="1" fillId="2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0" borderId="0" applyNumberFormat="0" applyBorder="0" applyAlignment="0" applyProtection="0"/>
    <xf numFmtId="0" fontId="1" fillId="8" borderId="5" applyNumberFormat="0" applyFont="0" applyAlignment="0" applyProtection="0"/>
    <xf numFmtId="0" fontId="1" fillId="8" borderId="5" applyNumberFormat="0" applyFont="0" applyAlignment="0" applyProtection="0"/>
    <xf numFmtId="0" fontId="1" fillId="30" borderId="0" applyNumberFormat="0" applyBorder="0" applyAlignment="0" applyProtection="0"/>
    <xf numFmtId="0" fontId="1" fillId="18" borderId="0" applyNumberFormat="0" applyBorder="0" applyAlignment="0" applyProtection="0"/>
    <xf numFmtId="0" fontId="1" fillId="26" borderId="0" applyNumberFormat="0" applyBorder="0" applyAlignment="0" applyProtection="0"/>
    <xf numFmtId="0" fontId="1" fillId="23" borderId="0" applyNumberFormat="0" applyBorder="0" applyAlignment="0" applyProtection="0"/>
    <xf numFmtId="0" fontId="1" fillId="31" borderId="0" applyNumberFormat="0" applyBorder="0" applyAlignment="0" applyProtection="0"/>
    <xf numFmtId="0" fontId="1" fillId="11" borderId="0" applyNumberFormat="0" applyBorder="0" applyAlignment="0" applyProtection="0"/>
    <xf numFmtId="0" fontId="1" fillId="22" borderId="0" applyNumberFormat="0" applyBorder="0" applyAlignment="0" applyProtection="0"/>
    <xf numFmtId="0" fontId="1" fillId="3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5"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14" borderId="0" applyNumberFormat="0" applyBorder="0" applyAlignment="0" applyProtection="0"/>
    <xf numFmtId="0" fontId="1" fillId="22"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8" borderId="5"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77" fontId="22" fillId="0" borderId="0" applyFont="0" applyFill="0" applyBorder="0" applyAlignment="0" applyProtection="0"/>
    <xf numFmtId="0" fontId="49" fillId="0" borderId="0" applyNumberFormat="0" applyFill="0" applyBorder="0" applyAlignment="0" applyProtection="0"/>
    <xf numFmtId="172" fontId="1" fillId="36" borderId="15" applyNumberFormat="0" applyFont="0" applyFill="0" applyAlignment="0" applyProtection="0"/>
    <xf numFmtId="168" fontId="51" fillId="0" borderId="0" applyFont="0" applyFill="0" applyBorder="0" applyAlignment="0" applyProtection="0">
      <alignment horizontal="left"/>
      <protection locked="0"/>
    </xf>
    <xf numFmtId="49" fontId="38" fillId="0" borderId="0" applyFill="0" applyProtection="0">
      <alignment horizontal="left" indent="1"/>
    </xf>
  </cellStyleXfs>
  <cellXfs count="441">
    <xf numFmtId="0" fontId="0" fillId="0" borderId="0" xfId="0"/>
    <xf numFmtId="49" fontId="24" fillId="0" borderId="0" xfId="3" applyFill="1" applyAlignment="1">
      <alignment horizontal="left"/>
    </xf>
    <xf numFmtId="177" fontId="27" fillId="0" borderId="7" xfId="5" applyNumberFormat="1" applyFill="1">
      <protection locked="0"/>
    </xf>
    <xf numFmtId="0" fontId="26" fillId="0" borderId="7" xfId="49" applyFill="1">
      <alignment horizontal="centerContinuous" wrapText="1"/>
    </xf>
    <xf numFmtId="179" fontId="27" fillId="0" borderId="7" xfId="127" applyFont="1" applyFill="1" applyBorder="1" applyProtection="1">
      <protection locked="0"/>
    </xf>
    <xf numFmtId="175" fontId="30" fillId="2" borderId="30" xfId="50" applyFont="1" applyBorder="1" applyProtection="1">
      <protection locked="0"/>
    </xf>
    <xf numFmtId="49" fontId="23" fillId="0" borderId="0" xfId="2" applyFill="1" applyAlignment="1">
      <alignment horizontal="left"/>
    </xf>
    <xf numFmtId="0" fontId="30" fillId="0" borderId="7" xfId="56" applyNumberFormat="1" applyFill="1" applyAlignment="1" applyProtection="1">
      <alignment horizontal="center"/>
      <protection locked="0"/>
    </xf>
    <xf numFmtId="175" fontId="30" fillId="2" borderId="22" xfId="50" applyFont="1" applyBorder="1" applyProtection="1">
      <protection locked="0"/>
    </xf>
    <xf numFmtId="0" fontId="0" fillId="0" borderId="7" xfId="0" applyBorder="1" applyAlignment="1">
      <alignment horizontal="left" indent="1"/>
    </xf>
    <xf numFmtId="175" fontId="30" fillId="2" borderId="7" xfId="50" applyFont="1" applyBorder="1" applyProtection="1">
      <protection locked="0"/>
    </xf>
    <xf numFmtId="0" fontId="11" fillId="0" borderId="0" xfId="0" applyFont="1"/>
    <xf numFmtId="0" fontId="26" fillId="0" borderId="8" xfId="49" applyFill="1" applyBorder="1">
      <alignment horizontal="centerContinuous" wrapText="1"/>
    </xf>
    <xf numFmtId="0" fontId="26" fillId="0" borderId="8" xfId="49" applyNumberFormat="1" applyFill="1" applyBorder="1">
      <alignment horizontal="centerContinuous" wrapText="1"/>
    </xf>
    <xf numFmtId="0" fontId="26" fillId="0" borderId="12" xfId="49" applyFill="1" applyBorder="1">
      <alignment horizontal="centerContinuous" wrapText="1"/>
    </xf>
    <xf numFmtId="0" fontId="26" fillId="0" borderId="12" xfId="49" applyNumberFormat="1" applyFill="1" applyBorder="1">
      <alignment horizontal="centerContinuous" wrapText="1"/>
    </xf>
    <xf numFmtId="168" fontId="0" fillId="0" borderId="10" xfId="45" applyFont="1" applyFill="1" applyBorder="1" applyAlignment="1" applyProtection="1"/>
    <xf numFmtId="0" fontId="0" fillId="0" borderId="11" xfId="12" applyFont="1" applyFill="1" applyBorder="1"/>
    <xf numFmtId="168" fontId="0" fillId="0" borderId="9" xfId="45" applyFont="1" applyFill="1" applyBorder="1" applyAlignment="1" applyProtection="1"/>
    <xf numFmtId="170" fontId="30" fillId="0" borderId="7" xfId="44" applyFont="1" applyFill="1" applyBorder="1" applyProtection="1"/>
    <xf numFmtId="168" fontId="0" fillId="0" borderId="0" xfId="45" applyFont="1" applyFill="1" applyBorder="1" applyAlignment="1" applyProtection="1"/>
    <xf numFmtId="174" fontId="0" fillId="0" borderId="9" xfId="47" applyFont="1" applyFill="1" applyBorder="1"/>
    <xf numFmtId="168" fontId="5" fillId="0" borderId="7" xfId="45" applyFont="1" applyFill="1" applyBorder="1" applyAlignment="1" applyProtection="1">
      <alignment horizontal="left"/>
    </xf>
    <xf numFmtId="0" fontId="26" fillId="0" borderId="0" xfId="49" applyFill="1" applyBorder="1">
      <alignment horizontal="centerContinuous" wrapText="1"/>
    </xf>
    <xf numFmtId="0" fontId="26" fillId="0" borderId="0" xfId="49" applyNumberFormat="1" applyFill="1" applyBorder="1">
      <alignment horizontal="centerContinuous" wrapText="1"/>
    </xf>
    <xf numFmtId="169" fontId="0" fillId="0" borderId="9" xfId="51" applyFont="1" applyFill="1" applyBorder="1" applyAlignment="1"/>
    <xf numFmtId="168" fontId="36" fillId="0" borderId="7" xfId="45" applyFont="1" applyFill="1" applyBorder="1" applyAlignment="1" applyProtection="1">
      <alignment horizontal="left" wrapText="1"/>
    </xf>
    <xf numFmtId="0" fontId="33" fillId="0" borderId="0" xfId="0" applyFont="1"/>
    <xf numFmtId="175" fontId="33" fillId="0" borderId="7" xfId="50" applyFont="1" applyFill="1" applyBorder="1"/>
    <xf numFmtId="0" fontId="0" fillId="0" borderId="13" xfId="0" applyBorder="1"/>
    <xf numFmtId="0" fontId="0" fillId="0" borderId="14" xfId="0" applyBorder="1"/>
    <xf numFmtId="0" fontId="0" fillId="0" borderId="2" xfId="0" applyBorder="1"/>
    <xf numFmtId="0" fontId="0" fillId="0" borderId="0" xfId="0" applyAlignment="1">
      <alignment horizontal="centerContinuous"/>
    </xf>
    <xf numFmtId="0" fontId="31" fillId="0" borderId="0" xfId="0" applyFont="1"/>
    <xf numFmtId="0" fontId="0" fillId="0" borderId="0" xfId="0" applyAlignment="1">
      <alignment horizontal="right"/>
    </xf>
    <xf numFmtId="180" fontId="30" fillId="0" borderId="7" xfId="48" applyFont="1" applyFill="1" applyBorder="1" applyAlignment="1"/>
    <xf numFmtId="169" fontId="30" fillId="0" borderId="7" xfId="51" applyFont="1" applyFill="1" applyBorder="1" applyAlignment="1"/>
    <xf numFmtId="168" fontId="26" fillId="0" borderId="8" xfId="45" applyFont="1" applyFill="1" applyBorder="1" applyAlignment="1" applyProtection="1">
      <alignment horizontal="left" wrapText="1"/>
    </xf>
    <xf numFmtId="170" fontId="30" fillId="0" borderId="7" xfId="44" applyFont="1" applyFill="1" applyBorder="1" applyAlignment="1" applyProtection="1"/>
    <xf numFmtId="168" fontId="0" fillId="0" borderId="16" xfId="45" applyFont="1" applyFill="1" applyBorder="1" applyAlignment="1" applyProtection="1"/>
    <xf numFmtId="0" fontId="0" fillId="0" borderId="11" xfId="0" applyBorder="1"/>
    <xf numFmtId="0" fontId="27" fillId="0" borderId="11" xfId="0" applyFont="1" applyBorder="1"/>
    <xf numFmtId="0" fontId="26" fillId="0" borderId="8" xfId="49" applyNumberFormat="1" applyFill="1" applyBorder="1" applyAlignment="1">
      <alignment horizontal="center" wrapText="1"/>
    </xf>
    <xf numFmtId="168" fontId="0" fillId="0" borderId="11" xfId="12" applyNumberFormat="1" applyFont="1" applyFill="1" applyBorder="1" applyAlignment="1"/>
    <xf numFmtId="0" fontId="0" fillId="0" borderId="11" xfId="12" applyFont="1" applyFill="1" applyBorder="1" applyAlignment="1">
      <alignment horizontal="right"/>
    </xf>
    <xf numFmtId="168" fontId="30" fillId="0" borderId="7" xfId="45" applyFont="1" applyFill="1" applyBorder="1" applyAlignment="1" applyProtection="1"/>
    <xf numFmtId="168" fontId="33" fillId="0" borderId="9" xfId="45" applyFont="1" applyFill="1" applyBorder="1" applyAlignment="1" applyProtection="1"/>
    <xf numFmtId="0" fontId="26" fillId="0" borderId="0" xfId="49" applyFill="1" applyBorder="1" applyAlignment="1">
      <alignment horizontal="right" wrapText="1"/>
    </xf>
    <xf numFmtId="0" fontId="26" fillId="0" borderId="12" xfId="49" applyFill="1" applyBorder="1" applyAlignment="1">
      <alignment horizontal="right" wrapText="1"/>
    </xf>
    <xf numFmtId="177" fontId="0" fillId="0" borderId="9" xfId="46" applyNumberFormat="1" applyFont="1" applyFill="1" applyBorder="1" applyProtection="1"/>
    <xf numFmtId="0" fontId="24" fillId="0" borderId="0" xfId="3" applyNumberFormat="1" applyFill="1" applyAlignment="1">
      <alignment horizontal="left"/>
    </xf>
    <xf numFmtId="0" fontId="24" fillId="0" borderId="0" xfId="3" applyNumberFormat="1" applyFill="1" applyAlignment="1">
      <alignment horizontal="right"/>
    </xf>
    <xf numFmtId="0" fontId="26" fillId="0" borderId="0" xfId="49" applyNumberFormat="1" applyFill="1" applyBorder="1" applyAlignment="1">
      <alignment horizontal="right" wrapText="1"/>
    </xf>
    <xf numFmtId="0" fontId="26" fillId="0" borderId="8" xfId="49" applyNumberFormat="1" applyFill="1" applyBorder="1" applyAlignment="1">
      <alignment horizontal="right" wrapText="1"/>
    </xf>
    <xf numFmtId="0" fontId="38" fillId="0" borderId="0" xfId="18" applyNumberFormat="1" applyFill="1">
      <alignment horizontal="left" indent="1"/>
    </xf>
    <xf numFmtId="168" fontId="29" fillId="0" borderId="0" xfId="1" applyNumberFormat="1" applyFill="1" applyAlignment="1">
      <alignment vertical="center"/>
    </xf>
    <xf numFmtId="168" fontId="38" fillId="0" borderId="0" xfId="18" applyNumberFormat="1" applyFill="1">
      <alignment horizontal="left" indent="1"/>
    </xf>
    <xf numFmtId="168" fontId="28" fillId="0" borderId="0" xfId="3" applyNumberFormat="1" applyFont="1" applyFill="1" applyAlignment="1">
      <alignment horizontal="left"/>
    </xf>
    <xf numFmtId="168" fontId="23" fillId="0" borderId="0" xfId="2" applyNumberFormat="1" applyFill="1"/>
    <xf numFmtId="168" fontId="26" fillId="0" borderId="8" xfId="49" applyNumberFormat="1" applyFill="1" applyBorder="1" applyAlignment="1">
      <alignment horizontal="right" wrapText="1"/>
    </xf>
    <xf numFmtId="168" fontId="32" fillId="0" borderId="0" xfId="2" applyNumberFormat="1" applyFont="1" applyFill="1"/>
    <xf numFmtId="168" fontId="24" fillId="0" borderId="0" xfId="3" applyNumberFormat="1" applyFill="1" applyAlignment="1">
      <alignment horizontal="left"/>
    </xf>
    <xf numFmtId="168" fontId="26" fillId="0" borderId="8" xfId="49" applyNumberFormat="1" applyFill="1" applyBorder="1">
      <alignment horizontal="centerContinuous" wrapText="1"/>
    </xf>
    <xf numFmtId="179" fontId="30" fillId="0" borderId="7" xfId="127" applyFont="1" applyFill="1" applyBorder="1" applyAlignment="1" applyProtection="1"/>
    <xf numFmtId="177" fontId="30" fillId="0" borderId="7" xfId="52" applyFont="1" applyFill="1" applyBorder="1" applyAlignment="1"/>
    <xf numFmtId="177" fontId="30" fillId="0" borderId="7" xfId="52" applyFont="1" applyFill="1" applyBorder="1"/>
    <xf numFmtId="177" fontId="0" fillId="0" borderId="10" xfId="52" applyFont="1" applyFill="1" applyBorder="1"/>
    <xf numFmtId="177" fontId="0" fillId="0" borderId="9" xfId="52" applyFont="1" applyFill="1" applyBorder="1"/>
    <xf numFmtId="177" fontId="0" fillId="0" borderId="11" xfId="12" applyNumberFormat="1" applyFont="1" applyFill="1" applyBorder="1"/>
    <xf numFmtId="177" fontId="1" fillId="0" borderId="11" xfId="12" applyNumberFormat="1" applyFill="1" applyBorder="1"/>
    <xf numFmtId="177" fontId="0" fillId="0" borderId="0" xfId="52" applyFont="1" applyFill="1" applyBorder="1"/>
    <xf numFmtId="180" fontId="30" fillId="0" borderId="7" xfId="48" applyFont="1" applyFill="1" applyBorder="1" applyAlignment="1" applyProtection="1"/>
    <xf numFmtId="177" fontId="30" fillId="0" borderId="11" xfId="56" applyNumberFormat="1" applyFill="1" applyBorder="1"/>
    <xf numFmtId="177" fontId="30" fillId="0" borderId="0" xfId="56" applyNumberFormat="1" applyFill="1" applyBorder="1"/>
    <xf numFmtId="176" fontId="0" fillId="0" borderId="7" xfId="52" applyNumberFormat="1" applyFont="1" applyFill="1" applyBorder="1" applyAlignment="1" applyProtection="1">
      <alignment horizontal="center"/>
      <protection locked="0"/>
    </xf>
    <xf numFmtId="177" fontId="0" fillId="0" borderId="7" xfId="52" applyFont="1" applyFill="1" applyBorder="1" applyProtection="1">
      <protection locked="0"/>
    </xf>
    <xf numFmtId="170" fontId="27" fillId="0" borderId="7" xfId="44" applyFont="1" applyFill="1" applyBorder="1" applyProtection="1"/>
    <xf numFmtId="177" fontId="0" fillId="0" borderId="17" xfId="52" applyFont="1" applyFill="1" applyBorder="1"/>
    <xf numFmtId="177" fontId="0" fillId="0" borderId="16" xfId="52" applyFont="1" applyFill="1" applyBorder="1"/>
    <xf numFmtId="168" fontId="0" fillId="0" borderId="9" xfId="45" applyFont="1" applyFill="1" applyBorder="1" applyAlignment="1" applyProtection="1">
      <alignment horizontal="left" indent="1"/>
    </xf>
    <xf numFmtId="168" fontId="1" fillId="0" borderId="12" xfId="12" applyNumberFormat="1" applyFill="1" applyBorder="1" applyAlignment="1"/>
    <xf numFmtId="170" fontId="0" fillId="0" borderId="9" xfId="48" applyNumberFormat="1" applyFont="1" applyFill="1" applyBorder="1" applyAlignment="1"/>
    <xf numFmtId="183" fontId="0" fillId="0" borderId="9" xfId="48" applyNumberFormat="1" applyFont="1" applyFill="1" applyBorder="1" applyAlignment="1"/>
    <xf numFmtId="0" fontId="0" fillId="0" borderId="9" xfId="0" applyBorder="1"/>
    <xf numFmtId="170" fontId="0" fillId="0" borderId="0" xfId="48" applyNumberFormat="1" applyFont="1" applyFill="1" applyBorder="1" applyAlignment="1"/>
    <xf numFmtId="184" fontId="12" fillId="0" borderId="7" xfId="52" applyNumberFormat="1" applyFont="1" applyFill="1" applyBorder="1" applyProtection="1">
      <protection locked="0"/>
    </xf>
    <xf numFmtId="49" fontId="29" fillId="0" borderId="0" xfId="1" applyFill="1"/>
    <xf numFmtId="0" fontId="8" fillId="0" borderId="0" xfId="0" applyFont="1"/>
    <xf numFmtId="0" fontId="0" fillId="0" borderId="0" xfId="0" applyAlignment="1">
      <alignment vertical="center"/>
    </xf>
    <xf numFmtId="49" fontId="23" fillId="0" borderId="0" xfId="2" applyFill="1" applyAlignment="1">
      <alignment horizontal="left" indent="1"/>
    </xf>
    <xf numFmtId="49" fontId="41" fillId="0" borderId="0" xfId="4" applyFill="1" applyBorder="1">
      <alignment horizontal="left"/>
    </xf>
    <xf numFmtId="0" fontId="0" fillId="0" borderId="0" xfId="0" applyAlignment="1">
      <alignment vertical="top" wrapText="1"/>
    </xf>
    <xf numFmtId="177" fontId="0" fillId="0" borderId="0" xfId="52" applyFont="1" applyFill="1" applyBorder="1" applyAlignment="1">
      <alignment vertical="top"/>
    </xf>
    <xf numFmtId="168" fontId="1" fillId="0" borderId="11" xfId="12" applyNumberFormat="1" applyFill="1" applyBorder="1" applyAlignment="1">
      <alignment horizontal="left" indent="1"/>
    </xf>
    <xf numFmtId="0" fontId="0" fillId="0" borderId="18" xfId="0" applyBorder="1"/>
    <xf numFmtId="0" fontId="0" fillId="0" borderId="19" xfId="0" applyBorder="1"/>
    <xf numFmtId="168" fontId="27" fillId="0" borderId="7" xfId="45" applyFont="1" applyFill="1" applyBorder="1" applyAlignment="1">
      <alignment horizontal="left"/>
      <protection locked="0"/>
    </xf>
    <xf numFmtId="49" fontId="38" fillId="0" borderId="0" xfId="18" quotePrefix="1" applyFill="1" applyAlignment="1" applyProtection="1">
      <alignment horizontal="left" vertical="top"/>
    </xf>
    <xf numFmtId="0" fontId="9" fillId="0" borderId="0" xfId="0" applyFont="1"/>
    <xf numFmtId="168" fontId="1" fillId="0" borderId="7" xfId="12" applyNumberFormat="1" applyFill="1" applyAlignment="1">
      <alignment horizontal="center"/>
    </xf>
    <xf numFmtId="177" fontId="30" fillId="0" borderId="7" xfId="56" applyNumberFormat="1" applyFill="1"/>
    <xf numFmtId="174" fontId="30" fillId="0" borderId="7" xfId="56" applyNumberFormat="1" applyFill="1"/>
    <xf numFmtId="177" fontId="1" fillId="0" borderId="7" xfId="12" applyNumberFormat="1" applyFill="1"/>
    <xf numFmtId="174" fontId="1" fillId="0" borderId="7" xfId="12" applyNumberFormat="1" applyFill="1"/>
    <xf numFmtId="177" fontId="1" fillId="0" borderId="7" xfId="12" applyNumberFormat="1" applyFill="1" applyAlignment="1">
      <alignment wrapText="1"/>
    </xf>
    <xf numFmtId="168" fontId="0" fillId="0" borderId="7" xfId="12" applyNumberFormat="1" applyFont="1" applyFill="1" applyAlignment="1"/>
    <xf numFmtId="168" fontId="1" fillId="0" borderId="7" xfId="12" applyNumberFormat="1" applyFill="1" applyAlignment="1"/>
    <xf numFmtId="174" fontId="1" fillId="0" borderId="7" xfId="12" applyNumberFormat="1" applyFill="1" applyAlignment="1">
      <alignment wrapText="1"/>
    </xf>
    <xf numFmtId="0" fontId="1" fillId="0" borderId="7" xfId="12" applyFill="1"/>
    <xf numFmtId="0" fontId="1" fillId="0" borderId="7" xfId="12" applyFill="1" applyAlignment="1">
      <alignment horizontal="left"/>
    </xf>
    <xf numFmtId="170" fontId="1" fillId="0" borderId="7" xfId="12" applyNumberFormat="1" applyFill="1"/>
    <xf numFmtId="170" fontId="30" fillId="0" borderId="7" xfId="56" applyNumberFormat="1" applyFill="1"/>
    <xf numFmtId="181" fontId="0" fillId="0" borderId="9" xfId="52" applyNumberFormat="1" applyFont="1" applyFill="1" applyBorder="1"/>
    <xf numFmtId="168" fontId="11" fillId="0" borderId="0" xfId="45" applyFont="1" applyFill="1" applyBorder="1" applyAlignment="1" applyProtection="1">
      <alignment vertical="center"/>
    </xf>
    <xf numFmtId="168" fontId="11" fillId="0" borderId="0" xfId="45" applyFont="1" applyFill="1" applyBorder="1" applyAlignment="1" applyProtection="1">
      <alignment vertical="center" wrapText="1"/>
    </xf>
    <xf numFmtId="1" fontId="0" fillId="0" borderId="7" xfId="12" applyNumberFormat="1" applyFont="1" applyFill="1" applyAlignment="1"/>
    <xf numFmtId="168" fontId="24" fillId="0" borderId="11" xfId="45" applyFont="1" applyFill="1" applyBorder="1" applyAlignment="1" applyProtection="1"/>
    <xf numFmtId="0" fontId="24" fillId="0" borderId="12" xfId="3" applyNumberFormat="1" applyFill="1" applyBorder="1" applyAlignment="1">
      <alignment horizontal="left"/>
    </xf>
    <xf numFmtId="0" fontId="0" fillId="0" borderId="0" xfId="12" applyFont="1" applyFill="1" applyBorder="1"/>
    <xf numFmtId="177" fontId="0" fillId="0" borderId="12" xfId="52" applyFont="1" applyFill="1" applyBorder="1"/>
    <xf numFmtId="177" fontId="0" fillId="0" borderId="11" xfId="52" applyFont="1" applyFill="1" applyBorder="1"/>
    <xf numFmtId="0" fontId="1" fillId="0" borderId="0" xfId="12" applyFill="1" applyBorder="1"/>
    <xf numFmtId="174" fontId="0" fillId="0" borderId="11" xfId="47" applyFont="1" applyFill="1" applyBorder="1"/>
    <xf numFmtId="177" fontId="0" fillId="0" borderId="8" xfId="52" applyFont="1" applyFill="1" applyBorder="1"/>
    <xf numFmtId="174" fontId="0" fillId="0" borderId="0" xfId="47" applyFont="1" applyFill="1" applyBorder="1"/>
    <xf numFmtId="0" fontId="1" fillId="0" borderId="11" xfId="12" applyFill="1" applyBorder="1"/>
    <xf numFmtId="168" fontId="5" fillId="0" borderId="0" xfId="45" applyFont="1" applyFill="1" applyBorder="1" applyAlignment="1" applyProtection="1">
      <alignment horizontal="left"/>
    </xf>
    <xf numFmtId="0" fontId="0" fillId="0" borderId="7" xfId="0" applyBorder="1"/>
    <xf numFmtId="0" fontId="0" fillId="0" borderId="20" xfId="0" applyBorder="1"/>
    <xf numFmtId="0" fontId="0" fillId="0" borderId="12" xfId="0" applyBorder="1"/>
    <xf numFmtId="168" fontId="1" fillId="0" borderId="7" xfId="12" applyNumberFormat="1" applyFill="1" applyAlignment="1">
      <alignment horizontal="left"/>
    </xf>
    <xf numFmtId="0" fontId="46" fillId="0" borderId="0" xfId="0" applyFont="1"/>
    <xf numFmtId="49" fontId="38" fillId="0" borderId="0" xfId="18" quotePrefix="1" applyFill="1" applyAlignment="1" applyProtection="1">
      <alignment horizontal="left" vertical="top" indent="1"/>
    </xf>
    <xf numFmtId="0" fontId="9" fillId="0" borderId="0" xfId="0" applyFont="1" applyAlignment="1">
      <alignment vertical="center"/>
    </xf>
    <xf numFmtId="0" fontId="46" fillId="0" borderId="0" xfId="0" applyFont="1" applyAlignment="1">
      <alignment vertical="center"/>
    </xf>
    <xf numFmtId="177" fontId="27" fillId="0" borderId="16" xfId="34031" applyFont="1" applyFill="1" applyBorder="1" applyAlignment="1" applyProtection="1">
      <protection locked="0"/>
    </xf>
    <xf numFmtId="177" fontId="27" fillId="0" borderId="7" xfId="46" applyNumberFormat="1" applyFont="1" applyFill="1" applyBorder="1" applyAlignment="1">
      <protection locked="0"/>
    </xf>
    <xf numFmtId="177" fontId="27" fillId="0" borderId="7" xfId="34031" applyFont="1" applyFill="1" applyBorder="1" applyAlignment="1" applyProtection="1">
      <protection locked="0"/>
    </xf>
    <xf numFmtId="0" fontId="40" fillId="0" borderId="7" xfId="0" applyFont="1" applyBorder="1"/>
    <xf numFmtId="0" fontId="40" fillId="0" borderId="12" xfId="0" applyFont="1" applyBorder="1"/>
    <xf numFmtId="1" fontId="1" fillId="0" borderId="7" xfId="12" applyNumberFormat="1" applyFill="1"/>
    <xf numFmtId="49" fontId="38" fillId="0" borderId="12" xfId="18" quotePrefix="1" applyFill="1" applyBorder="1" applyAlignment="1" applyProtection="1">
      <alignment horizontal="left" vertical="top"/>
    </xf>
    <xf numFmtId="0" fontId="9" fillId="0" borderId="12" xfId="0" applyFont="1" applyBorder="1" applyAlignment="1">
      <alignment vertical="center"/>
    </xf>
    <xf numFmtId="0" fontId="0" fillId="0" borderId="12" xfId="0" applyBorder="1" applyAlignment="1">
      <alignment vertical="center"/>
    </xf>
    <xf numFmtId="168" fontId="26" fillId="0" borderId="7" xfId="49" applyNumberFormat="1" applyFill="1" applyAlignment="1">
      <alignment horizontal="left" wrapText="1"/>
    </xf>
    <xf numFmtId="0" fontId="26" fillId="0" borderId="7" xfId="49" applyFill="1" applyAlignment="1">
      <alignment horizontal="center" wrapText="1"/>
    </xf>
    <xf numFmtId="0" fontId="0" fillId="0" borderId="7" xfId="12" applyFont="1" applyFill="1"/>
    <xf numFmtId="0" fontId="1" fillId="0" borderId="7" xfId="12" applyFill="1" applyAlignment="1">
      <alignment horizontal="center"/>
    </xf>
    <xf numFmtId="168" fontId="26" fillId="0" borderId="8" xfId="49" applyNumberFormat="1" applyFill="1" applyBorder="1" applyAlignment="1">
      <alignment horizontal="left" wrapText="1"/>
    </xf>
    <xf numFmtId="168" fontId="24" fillId="0" borderId="10" xfId="45" applyFont="1" applyFill="1" applyBorder="1" applyAlignment="1" applyProtection="1"/>
    <xf numFmtId="177" fontId="30" fillId="0" borderId="7" xfId="56" applyNumberFormat="1" applyFill="1" applyAlignment="1"/>
    <xf numFmtId="168" fontId="28" fillId="0" borderId="8" xfId="3" applyNumberFormat="1" applyFont="1" applyFill="1" applyBorder="1" applyAlignment="1">
      <alignment horizontal="left"/>
    </xf>
    <xf numFmtId="0" fontId="0" fillId="0" borderId="10" xfId="0" applyBorder="1"/>
    <xf numFmtId="168" fontId="26" fillId="0" borderId="12" xfId="49" applyNumberFormat="1" applyFill="1" applyBorder="1" applyAlignment="1">
      <alignment horizontal="right" wrapText="1"/>
    </xf>
    <xf numFmtId="168" fontId="0" fillId="0" borderId="7" xfId="12" applyNumberFormat="1" applyFont="1" applyFill="1" applyAlignment="1">
      <alignment horizontal="center"/>
    </xf>
    <xf numFmtId="169" fontId="30" fillId="0" borderId="7" xfId="56" applyNumberFormat="1" applyFill="1" applyAlignment="1"/>
    <xf numFmtId="168" fontId="23" fillId="0" borderId="11" xfId="2" applyNumberFormat="1" applyFill="1" applyBorder="1"/>
    <xf numFmtId="174" fontId="0" fillId="0" borderId="16" xfId="47" applyFont="1" applyFill="1" applyBorder="1"/>
    <xf numFmtId="174" fontId="0" fillId="0" borderId="7" xfId="12" applyNumberFormat="1" applyFont="1" applyFill="1"/>
    <xf numFmtId="0" fontId="26" fillId="0" borderId="12" xfId="49" applyNumberFormat="1" applyFill="1" applyBorder="1" applyAlignment="1">
      <alignment horizontal="right" wrapText="1"/>
    </xf>
    <xf numFmtId="0" fontId="25" fillId="0" borderId="0" xfId="0" applyFont="1"/>
    <xf numFmtId="0" fontId="33" fillId="0" borderId="11" xfId="0" applyFont="1" applyBorder="1"/>
    <xf numFmtId="49" fontId="38" fillId="0" borderId="0" xfId="18" applyFill="1">
      <alignment horizontal="left" indent="1"/>
    </xf>
    <xf numFmtId="0" fontId="34" fillId="0" borderId="0" xfId="0" applyFont="1"/>
    <xf numFmtId="168" fontId="35" fillId="0" borderId="12" xfId="3" applyNumberFormat="1" applyFont="1" applyFill="1" applyBorder="1"/>
    <xf numFmtId="0" fontId="35" fillId="0" borderId="12" xfId="0" applyFont="1" applyBorder="1"/>
    <xf numFmtId="0" fontId="33" fillId="0" borderId="12" xfId="0" applyFont="1" applyBorder="1"/>
    <xf numFmtId="169" fontId="36" fillId="0" borderId="7" xfId="49" applyNumberFormat="1" applyFont="1" applyFill="1">
      <alignment horizontal="centerContinuous" wrapText="1"/>
    </xf>
    <xf numFmtId="168" fontId="33" fillId="0" borderId="7" xfId="12" applyNumberFormat="1" applyFont="1" applyFill="1" applyAlignment="1"/>
    <xf numFmtId="172" fontId="33" fillId="0" borderId="7" xfId="5" applyNumberFormat="1" applyFont="1" applyFill="1">
      <protection locked="0"/>
    </xf>
    <xf numFmtId="169" fontId="36" fillId="0" borderId="22" xfId="49" applyNumberFormat="1" applyFont="1" applyFill="1" applyBorder="1">
      <alignment horizontal="centerContinuous" wrapText="1"/>
    </xf>
    <xf numFmtId="1" fontId="33" fillId="0" borderId="7" xfId="12" applyNumberFormat="1" applyFont="1" applyFill="1" applyAlignment="1"/>
    <xf numFmtId="0" fontId="33" fillId="0" borderId="7" xfId="0" applyFont="1" applyBorder="1"/>
    <xf numFmtId="0" fontId="36" fillId="0" borderId="7" xfId="49" applyFont="1" applyFill="1">
      <alignment horizontal="centerContinuous" wrapText="1"/>
    </xf>
    <xf numFmtId="0" fontId="33" fillId="0" borderId="7" xfId="12" applyFont="1" applyFill="1"/>
    <xf numFmtId="174" fontId="33" fillId="0" borderId="7" xfId="12" applyNumberFormat="1" applyFont="1" applyFill="1"/>
    <xf numFmtId="0" fontId="12" fillId="0" borderId="10" xfId="0" applyFont="1" applyBorder="1"/>
    <xf numFmtId="0" fontId="12" fillId="0" borderId="0" xfId="0" applyFont="1"/>
    <xf numFmtId="0" fontId="12" fillId="0" borderId="12" xfId="0" applyFont="1" applyBorder="1"/>
    <xf numFmtId="0" fontId="0" fillId="0" borderId="11" xfId="0" applyBorder="1" applyAlignment="1">
      <alignment horizontal="right"/>
    </xf>
    <xf numFmtId="0" fontId="8" fillId="0" borderId="11" xfId="0" applyFont="1" applyBorder="1"/>
    <xf numFmtId="0" fontId="26" fillId="0" borderId="12" xfId="49" applyNumberFormat="1" applyFill="1" applyBorder="1" applyAlignment="1">
      <alignment horizontal="center" wrapText="1"/>
    </xf>
    <xf numFmtId="168" fontId="1" fillId="0" borderId="23" xfId="12" applyNumberFormat="1" applyFill="1" applyBorder="1" applyAlignment="1"/>
    <xf numFmtId="0" fontId="1" fillId="0" borderId="7" xfId="12" applyFill="1" applyAlignment="1">
      <alignment horizontal="right"/>
    </xf>
    <xf numFmtId="172" fontId="1" fillId="0" borderId="7" xfId="12" applyNumberFormat="1" applyFill="1"/>
    <xf numFmtId="0" fontId="26" fillId="0" borderId="0" xfId="49" applyNumberFormat="1" applyFill="1" applyBorder="1" applyAlignment="1">
      <alignment horizontal="center" wrapText="1"/>
    </xf>
    <xf numFmtId="172" fontId="1" fillId="0" borderId="23" xfId="12" applyNumberFormat="1" applyFill="1" applyBorder="1"/>
    <xf numFmtId="0" fontId="0" fillId="0" borderId="7" xfId="12" applyFont="1" applyFill="1" applyAlignment="1">
      <alignment horizontal="right"/>
    </xf>
    <xf numFmtId="177" fontId="0" fillId="0" borderId="16" xfId="12" applyNumberFormat="1" applyFont="1" applyFill="1" applyBorder="1"/>
    <xf numFmtId="177" fontId="0" fillId="0" borderId="7" xfId="12" applyNumberFormat="1" applyFont="1" applyFill="1"/>
    <xf numFmtId="0" fontId="30" fillId="0" borderId="7" xfId="12" applyNumberFormat="1" applyFont="1" applyFill="1" applyAlignment="1">
      <alignment horizontal="right"/>
    </xf>
    <xf numFmtId="168" fontId="37" fillId="0" borderId="23" xfId="4" applyNumberFormat="1" applyFont="1" applyFill="1" applyBorder="1">
      <alignment horizontal="left"/>
    </xf>
    <xf numFmtId="0" fontId="0" fillId="0" borderId="7" xfId="0" applyBorder="1" applyAlignment="1">
      <alignment horizontal="right"/>
    </xf>
    <xf numFmtId="0" fontId="30" fillId="0" borderId="23" xfId="0" applyFont="1" applyBorder="1"/>
    <xf numFmtId="0" fontId="0" fillId="0" borderId="23" xfId="0" applyBorder="1"/>
    <xf numFmtId="177" fontId="0" fillId="0" borderId="7" xfId="12" applyNumberFormat="1" applyFont="1" applyFill="1" applyAlignment="1">
      <alignment horizontal="right"/>
    </xf>
    <xf numFmtId="168" fontId="0" fillId="0" borderId="16" xfId="45" applyFont="1" applyFill="1" applyBorder="1" applyAlignment="1" applyProtection="1">
      <alignment horizontal="left" indent="1"/>
    </xf>
    <xf numFmtId="168" fontId="1" fillId="0" borderId="7" xfId="12" applyNumberFormat="1" applyFill="1" applyAlignment="1">
      <alignment horizontal="left" indent="1"/>
    </xf>
    <xf numFmtId="177" fontId="0" fillId="0" borderId="23" xfId="12" applyNumberFormat="1" applyFont="1" applyFill="1" applyBorder="1"/>
    <xf numFmtId="0" fontId="41" fillId="0" borderId="12" xfId="4" applyNumberFormat="1" applyFill="1" applyBorder="1">
      <alignment horizontal="left"/>
    </xf>
    <xf numFmtId="0" fontId="0" fillId="0" borderId="12" xfId="0" applyBorder="1" applyAlignment="1">
      <alignment horizontal="right"/>
    </xf>
    <xf numFmtId="0" fontId="26" fillId="0" borderId="9" xfId="49" applyFill="1" applyBorder="1">
      <alignment horizontal="centerContinuous" wrapText="1"/>
    </xf>
    <xf numFmtId="0" fontId="26" fillId="0" borderId="9" xfId="49" applyNumberFormat="1" applyFill="1" applyBorder="1" applyAlignment="1">
      <alignment horizontal="right" wrapText="1"/>
    </xf>
    <xf numFmtId="0" fontId="26" fillId="0" borderId="9" xfId="49" applyNumberFormat="1" applyFill="1" applyBorder="1">
      <alignment horizontal="centerContinuous" wrapText="1"/>
    </xf>
    <xf numFmtId="0" fontId="0" fillId="0" borderId="16" xfId="12" applyFont="1" applyFill="1" applyBorder="1"/>
    <xf numFmtId="0" fontId="0" fillId="0" borderId="16" xfId="12" applyFont="1" applyFill="1" applyBorder="1" applyAlignment="1">
      <alignment horizontal="right"/>
    </xf>
    <xf numFmtId="0" fontId="26" fillId="0" borderId="10" xfId="49" applyNumberFormat="1" applyFill="1" applyBorder="1">
      <alignment horizontal="centerContinuous" wrapText="1"/>
    </xf>
    <xf numFmtId="0" fontId="33" fillId="0" borderId="7" xfId="12" applyFont="1" applyFill="1" applyAlignment="1">
      <alignment horizontal="right"/>
    </xf>
    <xf numFmtId="168" fontId="23" fillId="0" borderId="10" xfId="2" applyNumberFormat="1" applyFill="1" applyBorder="1"/>
    <xf numFmtId="168" fontId="0" fillId="0" borderId="23" xfId="12" applyNumberFormat="1" applyFont="1" applyFill="1" applyBorder="1" applyAlignment="1"/>
    <xf numFmtId="168" fontId="0" fillId="0" borderId="7" xfId="45" applyFont="1" applyFill="1" applyBorder="1" applyAlignment="1" applyProtection="1"/>
    <xf numFmtId="168" fontId="26" fillId="0" borderId="12" xfId="49" applyNumberFormat="1" applyFill="1" applyBorder="1">
      <alignment horizontal="centerContinuous" wrapText="1"/>
    </xf>
    <xf numFmtId="0" fontId="30" fillId="0" borderId="7" xfId="56" applyNumberFormat="1" applyFill="1"/>
    <xf numFmtId="171" fontId="30" fillId="0" borderId="7" xfId="56" applyNumberFormat="1" applyFill="1"/>
    <xf numFmtId="171" fontId="30" fillId="0" borderId="11" xfId="56" applyNumberFormat="1" applyFill="1" applyBorder="1"/>
    <xf numFmtId="172" fontId="30" fillId="0" borderId="7" xfId="56" applyNumberFormat="1" applyFill="1"/>
    <xf numFmtId="0" fontId="0" fillId="0" borderId="7" xfId="0" applyBorder="1" applyAlignment="1">
      <alignment horizontal="center"/>
    </xf>
    <xf numFmtId="0" fontId="30" fillId="0" borderId="11" xfId="0" applyFont="1" applyBorder="1"/>
    <xf numFmtId="0" fontId="0" fillId="0" borderId="7" xfId="12" applyFont="1" applyFill="1" applyAlignment="1">
      <alignment horizontal="center"/>
    </xf>
    <xf numFmtId="1" fontId="0" fillId="0" borderId="7" xfId="12" applyNumberFormat="1" applyFont="1" applyFill="1"/>
    <xf numFmtId="168" fontId="37" fillId="0" borderId="7" xfId="4" applyNumberFormat="1" applyFont="1" applyFill="1" applyBorder="1">
      <alignment horizontal="left"/>
    </xf>
    <xf numFmtId="0" fontId="30" fillId="0" borderId="7" xfId="0" applyFont="1" applyBorder="1"/>
    <xf numFmtId="168" fontId="0" fillId="0" borderId="7" xfId="12" applyNumberFormat="1" applyFont="1" applyFill="1" applyAlignment="1">
      <alignment horizontal="left" indent="1"/>
    </xf>
    <xf numFmtId="168" fontId="28" fillId="0" borderId="11" xfId="3" applyNumberFormat="1" applyFont="1" applyFill="1" applyBorder="1" applyAlignment="1">
      <alignment horizontal="left"/>
    </xf>
    <xf numFmtId="0" fontId="24" fillId="0" borderId="11" xfId="3" applyNumberFormat="1" applyFill="1" applyBorder="1" applyAlignment="1">
      <alignment horizontal="left"/>
    </xf>
    <xf numFmtId="0" fontId="24" fillId="0" borderId="11" xfId="3" applyNumberFormat="1" applyFill="1" applyBorder="1" applyAlignment="1">
      <alignment horizontal="right"/>
    </xf>
    <xf numFmtId="177" fontId="1" fillId="0" borderId="23" xfId="12" applyNumberFormat="1" applyFill="1" applyBorder="1"/>
    <xf numFmtId="177" fontId="1" fillId="0" borderId="25" xfId="12" applyNumberFormat="1" applyFill="1" applyBorder="1"/>
    <xf numFmtId="168" fontId="28" fillId="0" borderId="23" xfId="3" applyNumberFormat="1" applyFont="1" applyFill="1" applyBorder="1" applyAlignment="1">
      <alignment horizontal="left"/>
    </xf>
    <xf numFmtId="0" fontId="24" fillId="0" borderId="7" xfId="3" applyNumberFormat="1" applyFill="1" applyBorder="1" applyAlignment="1">
      <alignment horizontal="left"/>
    </xf>
    <xf numFmtId="0" fontId="24" fillId="0" borderId="7" xfId="3" applyNumberFormat="1" applyFill="1" applyBorder="1" applyAlignment="1">
      <alignment horizontal="right"/>
    </xf>
    <xf numFmtId="0" fontId="8" fillId="0" borderId="11" xfId="2" applyNumberFormat="1" applyFont="1" applyFill="1" applyBorder="1" applyAlignment="1">
      <alignment horizontal="center"/>
    </xf>
    <xf numFmtId="0" fontId="47" fillId="0" borderId="0" xfId="0" applyFont="1" applyAlignment="1">
      <alignment vertical="center"/>
    </xf>
    <xf numFmtId="0" fontId="47" fillId="0" borderId="0" xfId="0" applyFont="1"/>
    <xf numFmtId="0" fontId="26" fillId="0" borderId="12" xfId="49" applyFill="1" applyBorder="1" applyAlignment="1">
      <alignment horizontal="center" wrapText="1"/>
    </xf>
    <xf numFmtId="168" fontId="30" fillId="0" borderId="16" xfId="12" applyNumberFormat="1" applyFont="1" applyFill="1" applyBorder="1" applyAlignment="1">
      <alignment horizontal="left"/>
    </xf>
    <xf numFmtId="0" fontId="1" fillId="0" borderId="7" xfId="12" applyNumberFormat="1" applyFill="1"/>
    <xf numFmtId="0" fontId="30" fillId="0" borderId="7" xfId="12" applyNumberFormat="1" applyFont="1" applyFill="1"/>
    <xf numFmtId="168" fontId="30" fillId="0" borderId="7" xfId="12" applyNumberFormat="1" applyFont="1" applyFill="1" applyAlignment="1"/>
    <xf numFmtId="173" fontId="1" fillId="0" borderId="7" xfId="12" applyNumberFormat="1" applyFill="1"/>
    <xf numFmtId="173" fontId="1" fillId="0" borderId="11" xfId="12" applyNumberFormat="1" applyFill="1" applyBorder="1"/>
    <xf numFmtId="174" fontId="1" fillId="0" borderId="22" xfId="12" applyNumberFormat="1" applyFill="1" applyBorder="1"/>
    <xf numFmtId="174" fontId="1" fillId="0" borderId="23" xfId="12" applyNumberFormat="1" applyFill="1" applyBorder="1"/>
    <xf numFmtId="0" fontId="11" fillId="0" borderId="11" xfId="0" applyFont="1" applyBorder="1"/>
    <xf numFmtId="170" fontId="30" fillId="0" borderId="23" xfId="56" applyNumberFormat="1" applyFill="1" applyBorder="1" applyAlignment="1"/>
    <xf numFmtId="178" fontId="30" fillId="0" borderId="7" xfId="56" applyNumberFormat="1" applyFill="1" applyAlignment="1"/>
    <xf numFmtId="178" fontId="30" fillId="0" borderId="11" xfId="56" applyNumberFormat="1" applyFill="1" applyBorder="1" applyAlignment="1"/>
    <xf numFmtId="168" fontId="0" fillId="0" borderId="26" xfId="45" applyFont="1" applyFill="1" applyBorder="1" applyAlignment="1" applyProtection="1">
      <alignment horizontal="left" indent="1"/>
    </xf>
    <xf numFmtId="168" fontId="1" fillId="0" borderId="27" xfId="12" applyNumberFormat="1" applyFill="1" applyBorder="1" applyAlignment="1">
      <alignment horizontal="center"/>
    </xf>
    <xf numFmtId="177" fontId="0" fillId="0" borderId="26" xfId="52" applyFont="1" applyFill="1" applyBorder="1"/>
    <xf numFmtId="168" fontId="0" fillId="0" borderId="17" xfId="28442" applyNumberFormat="1" applyFont="1" applyFill="1" applyAlignment="1" applyProtection="1"/>
    <xf numFmtId="168" fontId="1" fillId="0" borderId="28" xfId="28442" applyNumberFormat="1" applyFont="1" applyFill="1" applyBorder="1" applyAlignment="1">
      <alignment horizontal="center"/>
    </xf>
    <xf numFmtId="177" fontId="0" fillId="0" borderId="17" xfId="28442" applyNumberFormat="1" applyFont="1" applyFill="1"/>
    <xf numFmtId="180" fontId="0" fillId="0" borderId="9" xfId="48" applyFont="1" applyFill="1" applyBorder="1" applyAlignment="1"/>
    <xf numFmtId="0" fontId="24" fillId="0" borderId="10" xfId="3" applyNumberFormat="1" applyFill="1" applyBorder="1" applyAlignment="1">
      <alignment horizontal="left"/>
    </xf>
    <xf numFmtId="15" fontId="8" fillId="0" borderId="12" xfId="28445" applyNumberFormat="1" applyFont="1" applyFill="1" applyBorder="1"/>
    <xf numFmtId="182" fontId="1" fillId="0" borderId="7" xfId="12" applyNumberFormat="1" applyFill="1"/>
    <xf numFmtId="177" fontId="27" fillId="0" borderId="7" xfId="12" applyNumberFormat="1" applyFont="1" applyFill="1"/>
    <xf numFmtId="181" fontId="1" fillId="0" borderId="7" xfId="12" applyNumberFormat="1" applyFill="1"/>
    <xf numFmtId="181" fontId="1" fillId="0" borderId="11" xfId="12" applyNumberFormat="1" applyFill="1" applyBorder="1"/>
    <xf numFmtId="168" fontId="0" fillId="0" borderId="8" xfId="45" applyFont="1" applyFill="1" applyBorder="1" applyAlignment="1" applyProtection="1"/>
    <xf numFmtId="177" fontId="0" fillId="0" borderId="0" xfId="0" applyNumberFormat="1"/>
    <xf numFmtId="0" fontId="46" fillId="0" borderId="12" xfId="0" applyFont="1" applyBorder="1" applyAlignment="1">
      <alignment vertical="center"/>
    </xf>
    <xf numFmtId="0" fontId="26" fillId="0" borderId="11" xfId="49" applyFill="1" applyBorder="1">
      <alignment horizontal="centerContinuous" wrapText="1"/>
    </xf>
    <xf numFmtId="0" fontId="30" fillId="0" borderId="22" xfId="56" applyNumberFormat="1" applyFill="1" applyBorder="1" applyAlignment="1" applyProtection="1">
      <alignment horizontal="center"/>
      <protection locked="0"/>
    </xf>
    <xf numFmtId="168" fontId="23" fillId="0" borderId="7" xfId="2" applyNumberFormat="1" applyFill="1" applyBorder="1"/>
    <xf numFmtId="0" fontId="0" fillId="0" borderId="11" xfId="12" applyFont="1" applyFill="1" applyBorder="1" applyProtection="1">
      <protection locked="0"/>
    </xf>
    <xf numFmtId="169" fontId="36" fillId="0" borderId="30" xfId="49" applyNumberFormat="1" applyFont="1" applyFill="1" applyBorder="1">
      <alignment horizontal="centerContinuous" wrapText="1"/>
    </xf>
    <xf numFmtId="172" fontId="1" fillId="0" borderId="34" xfId="12" applyNumberFormat="1" applyFill="1" applyBorder="1"/>
    <xf numFmtId="172" fontId="1" fillId="0" borderId="35" xfId="12" applyNumberFormat="1" applyFill="1" applyBorder="1"/>
    <xf numFmtId="177" fontId="0" fillId="0" borderId="30" xfId="12" applyNumberFormat="1" applyFont="1" applyFill="1" applyBorder="1"/>
    <xf numFmtId="177" fontId="1" fillId="0" borderId="30" xfId="12" applyNumberFormat="1" applyFill="1" applyBorder="1"/>
    <xf numFmtId="177" fontId="0" fillId="0" borderId="36" xfId="52" applyFont="1" applyFill="1" applyBorder="1"/>
    <xf numFmtId="177" fontId="0" fillId="0" borderId="34" xfId="12" applyNumberFormat="1" applyFont="1" applyFill="1" applyBorder="1"/>
    <xf numFmtId="177" fontId="30" fillId="0" borderId="30" xfId="56" applyNumberFormat="1" applyFill="1" applyBorder="1"/>
    <xf numFmtId="177" fontId="30" fillId="0" borderId="31" xfId="56" applyNumberFormat="1" applyFill="1" applyBorder="1"/>
    <xf numFmtId="177" fontId="30" fillId="0" borderId="32" xfId="56" applyNumberFormat="1" applyFill="1" applyBorder="1"/>
    <xf numFmtId="177" fontId="30" fillId="0" borderId="33" xfId="56" applyNumberFormat="1" applyFill="1" applyBorder="1"/>
    <xf numFmtId="174" fontId="1" fillId="0" borderId="30" xfId="12" applyNumberFormat="1" applyFill="1" applyBorder="1"/>
    <xf numFmtId="15" fontId="8" fillId="0" borderId="38" xfId="28445" applyNumberFormat="1" applyFont="1" applyFill="1" applyBorder="1" applyAlignment="1">
      <alignment wrapText="1"/>
    </xf>
    <xf numFmtId="15" fontId="8" fillId="0" borderId="38" xfId="28445" applyNumberFormat="1" applyFont="1" applyFill="1" applyBorder="1"/>
    <xf numFmtId="15" fontId="8" fillId="0" borderId="39" xfId="28445" applyNumberFormat="1" applyFont="1" applyFill="1" applyBorder="1"/>
    <xf numFmtId="181" fontId="1" fillId="0" borderId="30" xfId="12" applyNumberFormat="1" applyFill="1" applyBorder="1"/>
    <xf numFmtId="0" fontId="1" fillId="0" borderId="30" xfId="12" applyFill="1" applyBorder="1" applyAlignment="1">
      <alignment horizontal="center"/>
    </xf>
    <xf numFmtId="181" fontId="1" fillId="0" borderId="32" xfId="12" applyNumberFormat="1" applyFill="1" applyBorder="1"/>
    <xf numFmtId="0" fontId="1" fillId="0" borderId="31" xfId="12" applyFill="1" applyBorder="1" applyAlignment="1">
      <alignment horizontal="center"/>
    </xf>
    <xf numFmtId="181" fontId="1" fillId="0" borderId="33" xfId="12" applyNumberFormat="1" applyFill="1" applyBorder="1"/>
    <xf numFmtId="177" fontId="0" fillId="0" borderId="30" xfId="52" applyFont="1" applyFill="1" applyBorder="1" applyProtection="1">
      <protection locked="0"/>
    </xf>
    <xf numFmtId="177" fontId="30" fillId="0" borderId="40" xfId="52" applyFont="1" applyFill="1" applyBorder="1" applyProtection="1">
      <protection locked="0"/>
    </xf>
    <xf numFmtId="184" fontId="12" fillId="0" borderId="30" xfId="52" applyNumberFormat="1" applyFont="1" applyFill="1" applyBorder="1" applyProtection="1">
      <protection locked="0"/>
    </xf>
    <xf numFmtId="0" fontId="0" fillId="0" borderId="44" xfId="0" applyBorder="1"/>
    <xf numFmtId="0" fontId="8" fillId="0" borderId="45" xfId="0" applyFont="1" applyBorder="1"/>
    <xf numFmtId="0" fontId="0" fillId="0" borderId="46" xfId="0" applyBorder="1"/>
    <xf numFmtId="0" fontId="0" fillId="0" borderId="47" xfId="0" applyBorder="1"/>
    <xf numFmtId="169" fontId="0" fillId="0" borderId="48" xfId="0" applyNumberFormat="1" applyBorder="1"/>
    <xf numFmtId="0" fontId="0" fillId="0" borderId="51" xfId="0" applyBorder="1"/>
    <xf numFmtId="0" fontId="0" fillId="0" borderId="52" xfId="0" applyBorder="1"/>
    <xf numFmtId="0" fontId="0" fillId="0" borderId="55" xfId="0" applyBorder="1"/>
    <xf numFmtId="0" fontId="0" fillId="0" borderId="56" xfId="0" applyBorder="1"/>
    <xf numFmtId="0" fontId="0" fillId="0" borderId="56" xfId="0" applyBorder="1" applyAlignment="1">
      <alignment horizontal="centerContinuous"/>
    </xf>
    <xf numFmtId="180" fontId="1" fillId="0" borderId="7" xfId="12" applyNumberFormat="1" applyFill="1" applyAlignment="1"/>
    <xf numFmtId="1" fontId="1" fillId="0" borderId="11" xfId="12" applyNumberFormat="1" applyFill="1" applyBorder="1" applyAlignment="1"/>
    <xf numFmtId="177" fontId="30" fillId="0" borderId="7" xfId="56" applyNumberFormat="1" applyFill="1" applyAlignment="1">
      <alignment horizontal="right"/>
    </xf>
    <xf numFmtId="168" fontId="30" fillId="0" borderId="7" xfId="56" applyNumberFormat="1" applyFill="1" applyAlignment="1">
      <alignment horizontal="right"/>
    </xf>
    <xf numFmtId="170" fontId="30" fillId="0" borderId="7" xfId="56" applyNumberFormat="1" applyFill="1" applyAlignment="1">
      <alignment horizontal="right"/>
    </xf>
    <xf numFmtId="2" fontId="30" fillId="0" borderId="7" xfId="56" applyNumberFormat="1" applyFill="1" applyAlignment="1">
      <alignment horizontal="right"/>
    </xf>
    <xf numFmtId="177" fontId="0" fillId="0" borderId="15" xfId="92" applyNumberFormat="1" applyFont="1" applyFill="1"/>
    <xf numFmtId="181" fontId="0" fillId="0" borderId="15" xfId="92" applyNumberFormat="1" applyFont="1" applyFill="1"/>
    <xf numFmtId="168" fontId="12" fillId="0" borderId="7" xfId="45" applyFont="1" applyFill="1" applyBorder="1" applyAlignment="1">
      <alignment horizontal="left"/>
      <protection locked="0"/>
    </xf>
    <xf numFmtId="168" fontId="0" fillId="0" borderId="7" xfId="45" applyFont="1" applyFill="1" applyBorder="1" applyAlignment="1">
      <alignment horizontal="left"/>
      <protection locked="0"/>
    </xf>
    <xf numFmtId="0" fontId="42" fillId="0" borderId="58" xfId="0" applyFont="1" applyBorder="1"/>
    <xf numFmtId="0" fontId="0" fillId="0" borderId="59" xfId="0" applyBorder="1" applyAlignment="1">
      <alignment vertical="center"/>
    </xf>
    <xf numFmtId="1" fontId="0" fillId="0" borderId="58" xfId="0" applyNumberFormat="1" applyBorder="1" applyAlignment="1">
      <alignment horizontal="right"/>
    </xf>
    <xf numFmtId="0" fontId="0" fillId="0" borderId="59" xfId="0" applyBorder="1"/>
    <xf numFmtId="0" fontId="12" fillId="0" borderId="51" xfId="0" applyFont="1" applyBorder="1" applyAlignment="1">
      <alignment horizontal="right" wrapText="1"/>
    </xf>
    <xf numFmtId="0" fontId="0" fillId="0" borderId="54" xfId="0" applyBorder="1"/>
    <xf numFmtId="177" fontId="1" fillId="0" borderId="0" xfId="12" applyNumberFormat="1" applyFill="1" applyBorder="1"/>
    <xf numFmtId="169" fontId="36" fillId="0" borderId="29" xfId="34033" applyNumberFormat="1" applyFont="1" applyFill="1" applyBorder="1" applyAlignment="1">
      <alignment horizontal="centerContinuous" wrapText="1"/>
    </xf>
    <xf numFmtId="169" fontId="36" fillId="0" borderId="16" xfId="34033" applyNumberFormat="1" applyFont="1" applyFill="1" applyBorder="1" applyAlignment="1">
      <alignment horizontal="centerContinuous" wrapText="1"/>
    </xf>
    <xf numFmtId="174" fontId="33" fillId="0" borderId="16" xfId="34033" applyNumberFormat="1" applyFont="1" applyFill="1" applyBorder="1"/>
    <xf numFmtId="177" fontId="0" fillId="0" borderId="24" xfId="34033" applyNumberFormat="1" applyFont="1" applyFill="1" applyBorder="1"/>
    <xf numFmtId="177" fontId="0" fillId="0" borderId="37" xfId="34033" applyNumberFormat="1" applyFont="1" applyFill="1" applyBorder="1"/>
    <xf numFmtId="177" fontId="27" fillId="0" borderId="37" xfId="34033" applyNumberFormat="1" applyFont="1" applyFill="1" applyBorder="1"/>
    <xf numFmtId="177" fontId="27" fillId="0" borderId="21" xfId="34033" applyNumberFormat="1" applyFont="1" applyFill="1" applyBorder="1"/>
    <xf numFmtId="177" fontId="1" fillId="0" borderId="22" xfId="34033" applyNumberFormat="1" applyFont="1" applyFill="1" applyBorder="1"/>
    <xf numFmtId="177" fontId="1" fillId="0" borderId="10" xfId="34033" applyNumberFormat="1" applyFont="1" applyFill="1" applyBorder="1"/>
    <xf numFmtId="177" fontId="1" fillId="0" borderId="9" xfId="34033" applyNumberFormat="1" applyFont="1" applyFill="1" applyBorder="1"/>
    <xf numFmtId="172" fontId="1" fillId="0" borderId="9" xfId="34033" applyNumberFormat="1" applyFont="1" applyFill="1" applyBorder="1"/>
    <xf numFmtId="177" fontId="1" fillId="0" borderId="21" xfId="34033" applyNumberFormat="1" applyFont="1" applyFill="1" applyBorder="1"/>
    <xf numFmtId="177" fontId="1" fillId="0" borderId="37" xfId="34033" applyNumberFormat="1" applyFont="1" applyFill="1" applyBorder="1"/>
    <xf numFmtId="177" fontId="1" fillId="0" borderId="24" xfId="34033" applyNumberFormat="1" applyFont="1" applyFill="1" applyBorder="1"/>
    <xf numFmtId="177" fontId="1" fillId="0" borderId="16" xfId="34033" applyNumberFormat="1" applyFont="1" applyFill="1" applyBorder="1"/>
    <xf numFmtId="177" fontId="1" fillId="0" borderId="7" xfId="52" applyFont="1" applyFill="1" applyBorder="1"/>
    <xf numFmtId="177" fontId="27" fillId="0" borderId="0" xfId="5" applyNumberFormat="1" applyFill="1" applyBorder="1">
      <protection locked="0"/>
    </xf>
    <xf numFmtId="177" fontId="27" fillId="0" borderId="7" xfId="34031" applyFont="1" applyFill="1" applyBorder="1" applyProtection="1">
      <protection locked="0"/>
    </xf>
    <xf numFmtId="169" fontId="27" fillId="0" borderId="7" xfId="51" applyFont="1" applyFill="1" applyBorder="1" applyAlignment="1" applyProtection="1">
      <protection locked="0"/>
    </xf>
    <xf numFmtId="170" fontId="27" fillId="0" borderId="7" xfId="44" applyFont="1" applyFill="1" applyBorder="1">
      <protection locked="0"/>
    </xf>
    <xf numFmtId="171" fontId="27" fillId="0" borderId="7" xfId="44" applyNumberFormat="1" applyFont="1" applyFill="1" applyBorder="1">
      <protection locked="0"/>
    </xf>
    <xf numFmtId="2" fontId="27" fillId="0" borderId="7" xfId="28445" applyNumberFormat="1" applyFont="1" applyFill="1" applyBorder="1" applyProtection="1">
      <protection locked="0"/>
    </xf>
    <xf numFmtId="1" fontId="27" fillId="0" borderId="7" xfId="28445" applyNumberFormat="1" applyFont="1" applyFill="1" applyBorder="1" applyProtection="1">
      <protection locked="0"/>
    </xf>
    <xf numFmtId="180" fontId="27" fillId="0" borderId="7" xfId="5" applyNumberFormat="1" applyFill="1" applyAlignment="1">
      <protection locked="0"/>
    </xf>
    <xf numFmtId="175" fontId="30" fillId="2" borderId="11" xfId="50" applyFont="1" applyBorder="1" applyProtection="1">
      <protection locked="0"/>
    </xf>
    <xf numFmtId="3" fontId="0" fillId="0" borderId="0" xfId="0" applyNumberFormat="1"/>
    <xf numFmtId="177" fontId="27" fillId="0" borderId="11" xfId="5" applyNumberFormat="1" applyFill="1" applyBorder="1">
      <protection locked="0"/>
    </xf>
    <xf numFmtId="0" fontId="26" fillId="0" borderId="7" xfId="49" applyFill="1" applyAlignment="1">
      <alignment horizontal="left" vertical="center" wrapText="1"/>
    </xf>
    <xf numFmtId="49" fontId="41" fillId="0" borderId="0" xfId="4" applyFill="1">
      <alignment horizontal="left"/>
    </xf>
    <xf numFmtId="49" fontId="24" fillId="0" borderId="0" xfId="3"/>
    <xf numFmtId="0" fontId="26" fillId="0" borderId="7" xfId="49" applyFill="1" applyAlignment="1">
      <alignment horizontal="center" vertical="center" wrapText="1"/>
    </xf>
    <xf numFmtId="49" fontId="23" fillId="0" borderId="0" xfId="2"/>
    <xf numFmtId="49" fontId="29" fillId="0" borderId="0" xfId="1"/>
    <xf numFmtId="0" fontId="26" fillId="0" borderId="7" xfId="49" applyFill="1" applyAlignment="1">
      <alignment horizontal="left" wrapText="1"/>
    </xf>
    <xf numFmtId="175" fontId="30" fillId="0" borderId="11" xfId="50" applyFont="1" applyFill="1" applyBorder="1" applyProtection="1">
      <protection locked="0"/>
    </xf>
    <xf numFmtId="168" fontId="0" fillId="0" borderId="0" xfId="45" applyFont="1" applyFill="1" applyBorder="1" applyAlignment="1" applyProtection="1">
      <alignment horizontal="right"/>
    </xf>
    <xf numFmtId="49" fontId="41" fillId="0" borderId="0" xfId="4" applyFill="1" applyBorder="1" applyAlignment="1">
      <alignment horizontal="right"/>
    </xf>
    <xf numFmtId="0" fontId="20" fillId="0" borderId="0" xfId="0" applyFont="1"/>
    <xf numFmtId="177" fontId="1" fillId="0" borderId="7" xfId="12" applyNumberFormat="1" applyFill="1" applyAlignment="1">
      <alignment horizontal="center" vertical="center" wrapText="1"/>
    </xf>
    <xf numFmtId="185" fontId="26" fillId="0" borderId="7" xfId="49" applyNumberFormat="1" applyFill="1">
      <alignment horizontal="centerContinuous" wrapText="1"/>
    </xf>
    <xf numFmtId="49" fontId="38" fillId="0" borderId="0" xfId="18">
      <alignment horizontal="left" indent="1"/>
    </xf>
    <xf numFmtId="177" fontId="27" fillId="0" borderId="12" xfId="5" applyNumberFormat="1" applyFill="1" applyBorder="1">
      <protection locked="0"/>
    </xf>
    <xf numFmtId="177" fontId="27" fillId="0" borderId="60" xfId="5" applyNumberFormat="1" applyFill="1" applyBorder="1">
      <protection locked="0"/>
    </xf>
    <xf numFmtId="175" fontId="30" fillId="0" borderId="7" xfId="50" applyFont="1" applyFill="1" applyBorder="1" applyProtection="1">
      <protection locked="0"/>
    </xf>
    <xf numFmtId="177" fontId="1" fillId="0" borderId="11" xfId="12" applyNumberFormat="1" applyFill="1" applyBorder="1" applyAlignment="1">
      <alignment horizontal="center" vertical="center" wrapText="1"/>
    </xf>
    <xf numFmtId="0" fontId="1" fillId="0" borderId="61" xfId="12" applyFill="1" applyBorder="1"/>
    <xf numFmtId="177" fontId="1" fillId="0" borderId="61" xfId="12" applyNumberFormat="1" applyFill="1" applyBorder="1" applyAlignment="1">
      <alignment horizontal="center" vertical="center" wrapText="1"/>
    </xf>
    <xf numFmtId="173" fontId="1" fillId="0" borderId="7" xfId="12" applyNumberFormat="1" applyFill="1" applyAlignment="1">
      <alignment horizontal="center" vertical="center" wrapText="1"/>
    </xf>
    <xf numFmtId="173" fontId="1" fillId="0" borderId="11" xfId="12" applyNumberFormat="1" applyFill="1" applyBorder="1" applyAlignment="1">
      <alignment horizontal="center" vertical="center" wrapText="1"/>
    </xf>
    <xf numFmtId="173" fontId="1" fillId="0" borderId="61" xfId="12" applyNumberFormat="1" applyFill="1" applyBorder="1" applyAlignment="1">
      <alignment horizontal="center" vertical="center" wrapText="1"/>
    </xf>
    <xf numFmtId="168" fontId="26" fillId="0" borderId="7" xfId="49" applyNumberFormat="1" applyFill="1">
      <alignment horizontal="centerContinuous" wrapText="1"/>
    </xf>
    <xf numFmtId="177" fontId="26" fillId="0" borderId="7" xfId="49" applyNumberFormat="1" applyFill="1">
      <alignment horizontal="centerContinuous" wrapText="1"/>
    </xf>
    <xf numFmtId="167" fontId="0" fillId="0" borderId="0" xfId="0" applyNumberFormat="1"/>
    <xf numFmtId="37" fontId="12" fillId="0" borderId="11" xfId="50" applyNumberFormat="1" applyFont="1" applyFill="1" applyBorder="1" applyProtection="1">
      <protection locked="0"/>
    </xf>
    <xf numFmtId="0" fontId="44" fillId="0" borderId="0" xfId="0" applyFont="1"/>
    <xf numFmtId="177" fontId="0" fillId="0" borderId="62" xfId="0" applyNumberFormat="1" applyBorder="1"/>
    <xf numFmtId="0" fontId="0" fillId="0" borderId="49" xfId="0" applyBorder="1"/>
    <xf numFmtId="0" fontId="0" fillId="0" borderId="53" xfId="0" applyBorder="1"/>
    <xf numFmtId="0" fontId="0" fillId="0" borderId="50" xfId="0" applyBorder="1"/>
    <xf numFmtId="168" fontId="24" fillId="0" borderId="0" xfId="45" applyFont="1" applyFill="1" applyBorder="1" applyAlignment="1" applyProtection="1">
      <alignment horizontal="right"/>
    </xf>
    <xf numFmtId="3" fontId="1" fillId="0" borderId="7" xfId="12" applyNumberFormat="1" applyFill="1"/>
    <xf numFmtId="15" fontId="53" fillId="0" borderId="2" xfId="0" applyNumberFormat="1" applyFont="1" applyBorder="1" applyAlignment="1">
      <alignment horizontal="centerContinuous"/>
    </xf>
    <xf numFmtId="49" fontId="29" fillId="0" borderId="2" xfId="1" applyFill="1" applyBorder="1" applyAlignment="1">
      <alignment horizontal="centerContinuous"/>
    </xf>
    <xf numFmtId="0" fontId="8" fillId="0" borderId="0" xfId="0" applyFont="1" applyAlignment="1">
      <alignment horizontal="left"/>
    </xf>
    <xf numFmtId="0" fontId="0" fillId="0" borderId="7" xfId="0" applyBorder="1" applyAlignment="1">
      <alignment horizontal="left"/>
    </xf>
    <xf numFmtId="0" fontId="0" fillId="0" borderId="67" xfId="0" applyBorder="1"/>
    <xf numFmtId="0" fontId="0" fillId="0" borderId="68" xfId="0" applyBorder="1"/>
    <xf numFmtId="0" fontId="0" fillId="0" borderId="69" xfId="0" applyBorder="1"/>
    <xf numFmtId="49" fontId="24" fillId="2" borderId="0" xfId="3" applyFill="1" applyAlignment="1">
      <alignment horizontal="left" vertical="center"/>
    </xf>
    <xf numFmtId="49" fontId="23" fillId="0" borderId="0" xfId="2" applyFill="1" applyAlignment="1">
      <alignment horizontal="right"/>
    </xf>
    <xf numFmtId="49" fontId="0" fillId="39" borderId="41" xfId="0" applyNumberFormat="1" applyFill="1" applyBorder="1"/>
    <xf numFmtId="0" fontId="39" fillId="37" borderId="63" xfId="0" applyFont="1" applyFill="1" applyBorder="1"/>
    <xf numFmtId="0" fontId="39" fillId="37" borderId="64" xfId="0" applyFont="1" applyFill="1" applyBorder="1"/>
    <xf numFmtId="49" fontId="0" fillId="38" borderId="41" xfId="0" applyNumberFormat="1" applyFill="1" applyBorder="1"/>
    <xf numFmtId="0" fontId="50" fillId="38" borderId="42" xfId="55" applyFill="1" applyBorder="1" applyAlignment="1" applyProtection="1"/>
    <xf numFmtId="49" fontId="0" fillId="38" borderId="43" xfId="0" applyNumberFormat="1" applyFill="1" applyBorder="1"/>
    <xf numFmtId="0" fontId="50" fillId="38" borderId="44" xfId="55" applyFill="1" applyBorder="1" applyAlignment="1" applyProtection="1">
      <alignment horizontal="left" indent="1"/>
    </xf>
    <xf numFmtId="0" fontId="50" fillId="39" borderId="42" xfId="55" applyFill="1" applyBorder="1" applyAlignment="1" applyProtection="1"/>
    <xf numFmtId="49" fontId="0" fillId="39" borderId="43" xfId="0" applyNumberFormat="1" applyFill="1" applyBorder="1"/>
    <xf numFmtId="0" fontId="50" fillId="39" borderId="44" xfId="55" applyFill="1" applyBorder="1" applyAlignment="1" applyProtection="1">
      <alignment horizontal="left" indent="1"/>
    </xf>
    <xf numFmtId="49" fontId="0" fillId="39" borderId="65" xfId="0" applyNumberFormat="1" applyFill="1" applyBorder="1"/>
    <xf numFmtId="0" fontId="50" fillId="39" borderId="66" xfId="55" applyFill="1" applyBorder="1" applyAlignment="1" applyProtection="1"/>
    <xf numFmtId="9" fontId="30" fillId="0" borderId="7" xfId="28445" applyFont="1" applyFill="1" applyBorder="1"/>
    <xf numFmtId="186" fontId="30" fillId="0" borderId="7" xfId="28445" applyNumberFormat="1" applyFont="1" applyFill="1" applyBorder="1"/>
    <xf numFmtId="10" fontId="30" fillId="0" borderId="7" xfId="28445" applyNumberFormat="1" applyFont="1" applyFill="1" applyBorder="1"/>
    <xf numFmtId="168" fontId="12" fillId="0" borderId="0" xfId="45" applyFont="1" applyFill="1" applyBorder="1" applyAlignment="1">
      <alignment horizontal="left"/>
      <protection locked="0"/>
    </xf>
    <xf numFmtId="9" fontId="30" fillId="0" borderId="7" xfId="28445" applyFont="1" applyFill="1" applyBorder="1" applyAlignment="1">
      <alignment horizontal="right"/>
    </xf>
    <xf numFmtId="186" fontId="30" fillId="0" borderId="7" xfId="28445" applyNumberFormat="1" applyFont="1" applyFill="1" applyBorder="1" applyAlignment="1">
      <alignment horizontal="right"/>
    </xf>
    <xf numFmtId="168" fontId="0" fillId="0" borderId="0" xfId="12" applyNumberFormat="1" applyFont="1" applyFill="1" applyBorder="1" applyAlignment="1"/>
    <xf numFmtId="10" fontId="30" fillId="0" borderId="7" xfId="28445" applyNumberFormat="1" applyFont="1" applyFill="1" applyBorder="1" applyAlignment="1">
      <alignment horizontal="right"/>
    </xf>
    <xf numFmtId="43" fontId="0" fillId="0" borderId="7" xfId="12" applyNumberFormat="1" applyFont="1" applyFill="1"/>
    <xf numFmtId="173" fontId="0" fillId="0" borderId="7" xfId="12" applyNumberFormat="1" applyFont="1" applyFill="1"/>
    <xf numFmtId="9" fontId="27" fillId="0" borderId="7" xfId="28445" applyFont="1" applyFill="1" applyBorder="1" applyProtection="1">
      <protection locked="0"/>
    </xf>
    <xf numFmtId="9" fontId="30" fillId="0" borderId="0" xfId="28445" applyFont="1" applyFill="1" applyBorder="1"/>
    <xf numFmtId="168" fontId="0" fillId="0" borderId="0" xfId="12" applyNumberFormat="1" applyFont="1" applyFill="1" applyBorder="1" applyAlignment="1">
      <alignment horizontal="center"/>
    </xf>
    <xf numFmtId="187" fontId="30" fillId="0" borderId="7" xfId="56" applyNumberFormat="1" applyFill="1" applyAlignment="1">
      <alignment horizontal="right"/>
    </xf>
    <xf numFmtId="186" fontId="30" fillId="0" borderId="0" xfId="28445" applyNumberFormat="1" applyFont="1" applyFill="1" applyBorder="1" applyAlignment="1">
      <alignment horizontal="right"/>
    </xf>
    <xf numFmtId="177" fontId="0" fillId="0" borderId="0" xfId="12" applyNumberFormat="1" applyFont="1" applyFill="1" applyBorder="1"/>
    <xf numFmtId="43" fontId="0" fillId="0" borderId="0" xfId="12" applyNumberFormat="1" applyFont="1" applyFill="1" applyBorder="1"/>
    <xf numFmtId="9" fontId="27" fillId="0" borderId="7" xfId="28445" applyFont="1" applyFill="1" applyBorder="1" applyAlignment="1" applyProtection="1">
      <alignment horizontal="right"/>
      <protection locked="0"/>
    </xf>
    <xf numFmtId="9" fontId="30" fillId="0" borderId="0" xfId="28445" applyFont="1" applyFill="1" applyBorder="1" applyAlignment="1">
      <alignment horizontal="right"/>
    </xf>
    <xf numFmtId="186" fontId="27" fillId="0" borderId="7" xfId="28445" applyNumberFormat="1" applyFont="1" applyFill="1" applyBorder="1" applyProtection="1">
      <protection locked="0"/>
    </xf>
    <xf numFmtId="168" fontId="0" fillId="0" borderId="10" xfId="45" applyFont="1" applyFill="1" applyBorder="1" applyAlignment="1" applyProtection="1">
      <alignment horizontal="left" indent="1"/>
    </xf>
    <xf numFmtId="0" fontId="0" fillId="0" borderId="0" xfId="12" applyFont="1" applyFill="1" applyBorder="1" applyAlignment="1">
      <alignment horizontal="right"/>
    </xf>
    <xf numFmtId="168" fontId="0" fillId="40" borderId="7" xfId="12" applyNumberFormat="1" applyFont="1" applyFill="1" applyAlignment="1"/>
    <xf numFmtId="177" fontId="30" fillId="40" borderId="40" xfId="52" applyFont="1" applyFill="1" applyBorder="1" applyProtection="1">
      <protection locked="0"/>
    </xf>
    <xf numFmtId="177" fontId="0" fillId="40" borderId="30" xfId="52" applyFont="1" applyFill="1" applyBorder="1" applyProtection="1">
      <protection locked="0"/>
    </xf>
    <xf numFmtId="177" fontId="0" fillId="40" borderId="7" xfId="52" applyFont="1" applyFill="1" applyBorder="1" applyProtection="1">
      <protection locked="0"/>
    </xf>
    <xf numFmtId="168" fontId="0" fillId="40" borderId="23" xfId="12" applyNumberFormat="1" applyFont="1" applyFill="1" applyBorder="1" applyAlignment="1"/>
    <xf numFmtId="177" fontId="0" fillId="40" borderId="11" xfId="52" applyFont="1" applyFill="1" applyBorder="1" applyProtection="1">
      <protection locked="0"/>
    </xf>
    <xf numFmtId="168" fontId="0" fillId="40" borderId="16" xfId="45" applyFont="1" applyFill="1" applyBorder="1" applyAlignment="1" applyProtection="1"/>
    <xf numFmtId="177" fontId="30" fillId="40" borderId="11" xfId="52" applyFont="1" applyFill="1" applyBorder="1" applyProtection="1">
      <protection locked="0"/>
    </xf>
    <xf numFmtId="168" fontId="0" fillId="40" borderId="0" xfId="12" applyNumberFormat="1" applyFont="1" applyFill="1" applyBorder="1" applyAlignment="1"/>
    <xf numFmtId="0" fontId="0" fillId="0" borderId="0" xfId="0" applyAlignment="1">
      <alignment horizontal="left" vertical="top" wrapText="1"/>
    </xf>
    <xf numFmtId="0" fontId="1" fillId="0" borderId="7" xfId="12" applyFill="1" applyAlignment="1">
      <alignment vertical="top" wrapText="1"/>
    </xf>
    <xf numFmtId="0" fontId="1" fillId="0" borderId="7" xfId="12" applyFill="1" applyAlignment="1">
      <alignment wrapText="1"/>
    </xf>
    <xf numFmtId="0" fontId="43" fillId="0" borderId="53" xfId="0" applyFont="1" applyBorder="1" applyAlignment="1">
      <alignment wrapText="1"/>
    </xf>
    <xf numFmtId="0" fontId="43" fillId="0" borderId="19" xfId="0" applyFont="1" applyBorder="1" applyAlignment="1">
      <alignment wrapText="1"/>
    </xf>
    <xf numFmtId="0" fontId="43" fillId="0" borderId="54" xfId="0" applyFont="1" applyBorder="1" applyAlignment="1">
      <alignment wrapText="1"/>
    </xf>
    <xf numFmtId="168" fontId="30" fillId="0" borderId="7" xfId="45" applyFont="1" applyFill="1" applyBorder="1" applyAlignment="1" applyProtection="1">
      <alignment horizontal="center"/>
    </xf>
    <xf numFmtId="0" fontId="30" fillId="0" borderId="7" xfId="56" applyNumberFormat="1" applyFill="1" applyAlignment="1">
      <alignment horizontal="center"/>
    </xf>
    <xf numFmtId="0" fontId="0" fillId="0" borderId="70" xfId="0" applyBorder="1" applyAlignment="1">
      <alignment horizontal="center"/>
    </xf>
    <xf numFmtId="0" fontId="0" fillId="0" borderId="71" xfId="0" applyBorder="1" applyAlignment="1">
      <alignment horizontal="center"/>
    </xf>
    <xf numFmtId="0" fontId="0" fillId="0" borderId="72" xfId="0" applyBorder="1" applyAlignment="1">
      <alignment horizontal="center"/>
    </xf>
  </cellXfs>
  <cellStyles count="34036">
    <cellStyle name="20% - Accent1" xfId="21" builtinId="30" hidden="1" customBuiltin="1"/>
    <cellStyle name="20% - Accent1" xfId="69" builtinId="30" hidden="1" customBuiltin="1"/>
    <cellStyle name="20% - Accent1" xfId="104" builtinId="30" hidden="1" customBuiltin="1"/>
    <cellStyle name="20% - Accent1" xfId="147" builtinId="30" hidden="1" customBuiltin="1"/>
    <cellStyle name="20% - Accent1" xfId="189" builtinId="30" hidden="1" customBuiltin="1"/>
    <cellStyle name="20% - Accent1" xfId="223" builtinId="30" hidden="1" customBuiltin="1"/>
    <cellStyle name="20% - Accent1" xfId="260" builtinId="30" hidden="1" customBuiltin="1"/>
    <cellStyle name="20% - Accent1" xfId="297" builtinId="30" hidden="1" customBuiltin="1"/>
    <cellStyle name="20% - Accent1" xfId="331" builtinId="30" hidden="1" customBuiltin="1"/>
    <cellStyle name="20% - Accent1" xfId="366" builtinId="30" hidden="1" customBuiltin="1"/>
    <cellStyle name="20% - Accent1" xfId="3917" builtinId="30" hidden="1" customBuiltin="1"/>
    <cellStyle name="20% - Accent1" xfId="3951" builtinId="30" hidden="1" customBuiltin="1"/>
    <cellStyle name="20% - Accent1" xfId="3988" builtinId="30" hidden="1" customBuiltin="1"/>
    <cellStyle name="20% - Accent1" xfId="4025" builtinId="30" hidden="1" customBuiltin="1"/>
    <cellStyle name="20% - Accent1" xfId="4059" builtinId="30" hidden="1" customBuiltin="1"/>
    <cellStyle name="20% - Accent1" xfId="4257" builtinId="30" hidden="1" customBuiltin="1"/>
    <cellStyle name="20% - Accent1" xfId="8380" builtinId="30" hidden="1" customBuiltin="1"/>
    <cellStyle name="20% - Accent1" xfId="8305" builtinId="30" hidden="1" customBuiltin="1"/>
    <cellStyle name="20% - Accent1" xfId="10853" builtinId="30" hidden="1" customBuiltin="1"/>
    <cellStyle name="20% - Accent1" xfId="5198" builtinId="30" hidden="1" customBuiltin="1"/>
    <cellStyle name="20% - Accent1" xfId="7751" builtinId="30" hidden="1" customBuiltin="1"/>
    <cellStyle name="20% - Accent1" xfId="10869" builtinId="30" hidden="1" customBuiltin="1"/>
    <cellStyle name="20% - Accent1" xfId="5132" builtinId="30" hidden="1" customBuiltin="1"/>
    <cellStyle name="20% - Accent1" xfId="4919" builtinId="30" hidden="1" customBuiltin="1"/>
    <cellStyle name="20% - Accent1" xfId="5740" builtinId="30" hidden="1" customBuiltin="1"/>
    <cellStyle name="20% - Accent1" xfId="4945" builtinId="30" hidden="1" customBuiltin="1"/>
    <cellStyle name="20% - Accent1" xfId="5869" builtinId="30" hidden="1" customBuiltin="1"/>
    <cellStyle name="20% - Accent1" xfId="5821" builtinId="30" hidden="1" customBuiltin="1"/>
    <cellStyle name="20% - Accent1" xfId="14672" builtinId="30" hidden="1" customBuiltin="1"/>
    <cellStyle name="20% - Accent1" xfId="14605" builtinId="30" hidden="1" customBuiltin="1"/>
    <cellStyle name="20% - Accent1" xfId="17032" builtinId="30" hidden="1" customBuiltin="1"/>
    <cellStyle name="20% - Accent1" xfId="4600" builtinId="30" hidden="1" customBuiltin="1"/>
    <cellStyle name="20% - Accent1" xfId="14133" builtinId="30" hidden="1" customBuiltin="1"/>
    <cellStyle name="20% - Accent1" xfId="17040" builtinId="30" hidden="1" customBuiltin="1"/>
    <cellStyle name="20% - Accent1" xfId="5642" builtinId="30" hidden="1" customBuiltin="1"/>
    <cellStyle name="20% - Accent1" xfId="6055" builtinId="30" hidden="1" customBuiltin="1"/>
    <cellStyle name="20% - Accent1" xfId="5343" builtinId="30" hidden="1" customBuiltin="1"/>
    <cellStyle name="20% - Accent1" xfId="8510" builtinId="30" hidden="1" customBuiltin="1"/>
    <cellStyle name="20% - Accent1" xfId="8926" builtinId="30" hidden="1" customBuiltin="1"/>
    <cellStyle name="20% - Accent1" xfId="6279" builtinId="30" hidden="1" customBuiltin="1"/>
    <cellStyle name="20% - Accent1" xfId="16981" builtinId="30" hidden="1" customBuiltin="1"/>
    <cellStyle name="20% - Accent1" xfId="6469" builtinId="30" hidden="1" customBuiltin="1"/>
    <cellStyle name="20% - Accent1" xfId="14164" builtinId="30" hidden="1" customBuiltin="1"/>
    <cellStyle name="20% - Accent1" xfId="16988" builtinId="30" hidden="1" customBuiltin="1"/>
    <cellStyle name="20% - Accent1" xfId="14526" builtinId="30" hidden="1" customBuiltin="1"/>
    <cellStyle name="20% - Accent1" xfId="17559" builtinId="30" hidden="1" customBuiltin="1"/>
    <cellStyle name="20% - Accent1" xfId="4234" builtinId="30" hidden="1" customBuiltin="1"/>
    <cellStyle name="20% - Accent1" xfId="8308" builtinId="30" hidden="1" customBuiltin="1"/>
    <cellStyle name="20% - Accent1" xfId="6178" builtinId="30" hidden="1" customBuiltin="1"/>
    <cellStyle name="20% - Accent1" xfId="14286" builtinId="30" hidden="1" customBuiltin="1"/>
    <cellStyle name="20% - Accent1" xfId="5466" builtinId="30" hidden="1" customBuiltin="1"/>
    <cellStyle name="20% - Accent1" xfId="20838" builtinId="30" hidden="1" customBuiltin="1"/>
    <cellStyle name="20% - Accent1 10" xfId="524" hidden="1" xr:uid="{00000000-0005-0000-0000-000034000000}"/>
    <cellStyle name="20% - Accent1 10" xfId="848" hidden="1" xr:uid="{00000000-0005-0000-0000-000035000000}"/>
    <cellStyle name="20% - Accent1 10" xfId="1169" hidden="1" xr:uid="{00000000-0005-0000-0000-000036000000}"/>
    <cellStyle name="20% - Accent1 10" xfId="1511" hidden="1" xr:uid="{00000000-0005-0000-0000-000037000000}"/>
    <cellStyle name="20% - Accent1 10" xfId="6738" hidden="1" xr:uid="{00000000-0005-0000-0000-000038000000}"/>
    <cellStyle name="20% - Accent1 10" xfId="7060" hidden="1" xr:uid="{00000000-0005-0000-0000-000039000000}"/>
    <cellStyle name="20% - Accent1 10" xfId="7406" hidden="1" xr:uid="{00000000-0005-0000-0000-00003A000000}"/>
    <cellStyle name="20% - Accent1 10" xfId="5499" hidden="1" xr:uid="{00000000-0005-0000-0000-00003B000000}"/>
    <cellStyle name="20% - Accent1 10" xfId="5625" hidden="1" xr:uid="{00000000-0005-0000-0000-00003C000000}"/>
    <cellStyle name="20% - Accent1 10" xfId="4875" hidden="1" xr:uid="{00000000-0005-0000-0000-00003D000000}"/>
    <cellStyle name="20% - Accent1 10" xfId="13177" hidden="1" xr:uid="{00000000-0005-0000-0000-00003E000000}"/>
    <cellStyle name="20% - Accent1 10" xfId="13498" hidden="1" xr:uid="{00000000-0005-0000-0000-00003F000000}"/>
    <cellStyle name="20% - Accent1 10" xfId="13840" hidden="1" xr:uid="{00000000-0005-0000-0000-000040000000}"/>
    <cellStyle name="20% - Accent1 10" xfId="10693" hidden="1" xr:uid="{00000000-0005-0000-0000-000041000000}"/>
    <cellStyle name="20% - Accent1 10" xfId="8381" hidden="1" xr:uid="{00000000-0005-0000-0000-000042000000}"/>
    <cellStyle name="20% - Accent1 10" xfId="5076" hidden="1" xr:uid="{00000000-0005-0000-0000-000043000000}"/>
    <cellStyle name="20% - Accent1 10" xfId="19259" hidden="1" xr:uid="{00000000-0005-0000-0000-000044000000}"/>
    <cellStyle name="20% - Accent1 10" xfId="19581" hidden="1" xr:uid="{00000000-0005-0000-0000-000045000000}"/>
    <cellStyle name="20% - Accent1 10" xfId="19923" hidden="1" xr:uid="{00000000-0005-0000-0000-000046000000}"/>
    <cellStyle name="20% - Accent1 10" xfId="22512" hidden="1" xr:uid="{00000000-0005-0000-0000-000047000000}"/>
    <cellStyle name="20% - Accent1 10" xfId="22834" hidden="1" xr:uid="{00000000-0005-0000-0000-000048000000}"/>
    <cellStyle name="20% - Accent1 10" xfId="23176" hidden="1" xr:uid="{00000000-0005-0000-0000-000049000000}"/>
    <cellStyle name="20% - Accent1 10" xfId="25679" hidden="1" xr:uid="{00000000-0005-0000-0000-00004A000000}"/>
    <cellStyle name="20% - Accent1 10" xfId="26000" hidden="1" xr:uid="{00000000-0005-0000-0000-00004B000000}"/>
    <cellStyle name="20% - Accent1 10" xfId="28495" hidden="1" xr:uid="{00000000-0005-0000-0000-00004C000000}"/>
    <cellStyle name="20% - Accent1 10" xfId="28569" hidden="1" xr:uid="{00000000-0005-0000-0000-00004D000000}"/>
    <cellStyle name="20% - Accent1 10" xfId="28645" hidden="1" xr:uid="{00000000-0005-0000-0000-00004E000000}"/>
    <cellStyle name="20% - Accent1 10" xfId="28723" hidden="1" xr:uid="{00000000-0005-0000-0000-00004F000000}"/>
    <cellStyle name="20% - Accent1 10" xfId="29308" hidden="1" xr:uid="{00000000-0005-0000-0000-000050000000}"/>
    <cellStyle name="20% - Accent1 10" xfId="29384" hidden="1" xr:uid="{00000000-0005-0000-0000-000051000000}"/>
    <cellStyle name="20% - Accent1 10" xfId="29463" hidden="1" xr:uid="{00000000-0005-0000-0000-000052000000}"/>
    <cellStyle name="20% - Accent1 10" xfId="29153" hidden="1" xr:uid="{00000000-0005-0000-0000-000053000000}"/>
    <cellStyle name="20% - Accent1 10" xfId="29169" hidden="1" xr:uid="{00000000-0005-0000-0000-000054000000}"/>
    <cellStyle name="20% - Accent1 10" xfId="29064" hidden="1" xr:uid="{00000000-0005-0000-0000-000055000000}"/>
    <cellStyle name="20% - Accent1 10" xfId="29903" hidden="1" xr:uid="{00000000-0005-0000-0000-000056000000}"/>
    <cellStyle name="20% - Accent1 10" xfId="29979" hidden="1" xr:uid="{00000000-0005-0000-0000-000057000000}"/>
    <cellStyle name="20% - Accent1 10" xfId="30057" hidden="1" xr:uid="{00000000-0005-0000-0000-000058000000}"/>
    <cellStyle name="20% - Accent1 10" xfId="29711" hidden="1" xr:uid="{00000000-0005-0000-0000-000059000000}"/>
    <cellStyle name="20% - Accent1 10" xfId="29569" hidden="1" xr:uid="{00000000-0005-0000-0000-00005A000000}"/>
    <cellStyle name="20% - Accent1 10" xfId="29094" hidden="1" xr:uid="{00000000-0005-0000-0000-00005B000000}"/>
    <cellStyle name="20% - Accent1 10" xfId="30435" hidden="1" xr:uid="{00000000-0005-0000-0000-00005C000000}"/>
    <cellStyle name="20% - Accent1 10" xfId="30511" hidden="1" xr:uid="{00000000-0005-0000-0000-00005D000000}"/>
    <cellStyle name="20% - Accent1 10" xfId="30589" hidden="1" xr:uid="{00000000-0005-0000-0000-00005E000000}"/>
    <cellStyle name="20% - Accent1 10" xfId="30772" hidden="1" xr:uid="{00000000-0005-0000-0000-00005F000000}"/>
    <cellStyle name="20% - Accent1 10" xfId="30848" hidden="1" xr:uid="{00000000-0005-0000-0000-000060000000}"/>
    <cellStyle name="20% - Accent1 10" xfId="30926" hidden="1" xr:uid="{00000000-0005-0000-0000-000061000000}"/>
    <cellStyle name="20% - Accent1 10" xfId="31109" hidden="1" xr:uid="{00000000-0005-0000-0000-000062000000}"/>
    <cellStyle name="20% - Accent1 10" xfId="31185" hidden="1" xr:uid="{00000000-0005-0000-0000-000063000000}"/>
    <cellStyle name="20% - Accent1 10" xfId="31287" hidden="1" xr:uid="{00000000-0005-0000-0000-000064000000}"/>
    <cellStyle name="20% - Accent1 10" xfId="31361" hidden="1" xr:uid="{00000000-0005-0000-0000-000065000000}"/>
    <cellStyle name="20% - Accent1 10" xfId="31437" hidden="1" xr:uid="{00000000-0005-0000-0000-000066000000}"/>
    <cellStyle name="20% - Accent1 10" xfId="31515" hidden="1" xr:uid="{00000000-0005-0000-0000-000067000000}"/>
    <cellStyle name="20% - Accent1 10" xfId="32100" hidden="1" xr:uid="{00000000-0005-0000-0000-000068000000}"/>
    <cellStyle name="20% - Accent1 10" xfId="32176" hidden="1" xr:uid="{00000000-0005-0000-0000-000069000000}"/>
    <cellStyle name="20% - Accent1 10" xfId="32255" hidden="1" xr:uid="{00000000-0005-0000-0000-00006A000000}"/>
    <cellStyle name="20% - Accent1 10" xfId="31945" hidden="1" xr:uid="{00000000-0005-0000-0000-00006B000000}"/>
    <cellStyle name="20% - Accent1 10" xfId="31961" hidden="1" xr:uid="{00000000-0005-0000-0000-00006C000000}"/>
    <cellStyle name="20% - Accent1 10" xfId="31856" hidden="1" xr:uid="{00000000-0005-0000-0000-00006D000000}"/>
    <cellStyle name="20% - Accent1 10" xfId="32695" hidden="1" xr:uid="{00000000-0005-0000-0000-00006E000000}"/>
    <cellStyle name="20% - Accent1 10" xfId="32771" hidden="1" xr:uid="{00000000-0005-0000-0000-00006F000000}"/>
    <cellStyle name="20% - Accent1 10" xfId="32849" hidden="1" xr:uid="{00000000-0005-0000-0000-000070000000}"/>
    <cellStyle name="20% - Accent1 10" xfId="32503" hidden="1" xr:uid="{00000000-0005-0000-0000-000071000000}"/>
    <cellStyle name="20% - Accent1 10" xfId="32361" hidden="1" xr:uid="{00000000-0005-0000-0000-000072000000}"/>
    <cellStyle name="20% - Accent1 10" xfId="31886" hidden="1" xr:uid="{00000000-0005-0000-0000-000073000000}"/>
    <cellStyle name="20% - Accent1 10" xfId="33227" hidden="1" xr:uid="{00000000-0005-0000-0000-000074000000}"/>
    <cellStyle name="20% - Accent1 10" xfId="33303" hidden="1" xr:uid="{00000000-0005-0000-0000-000075000000}"/>
    <cellStyle name="20% - Accent1 10" xfId="33381" hidden="1" xr:uid="{00000000-0005-0000-0000-000076000000}"/>
    <cellStyle name="20% - Accent1 10" xfId="33564" hidden="1" xr:uid="{00000000-0005-0000-0000-000077000000}"/>
    <cellStyle name="20% - Accent1 10" xfId="33640" hidden="1" xr:uid="{00000000-0005-0000-0000-000078000000}"/>
    <cellStyle name="20% - Accent1 10" xfId="33718" hidden="1" xr:uid="{00000000-0005-0000-0000-000079000000}"/>
    <cellStyle name="20% - Accent1 10" xfId="33901" hidden="1" xr:uid="{00000000-0005-0000-0000-00007A000000}"/>
    <cellStyle name="20% - Accent1 10" xfId="33977" hidden="1" xr:uid="{00000000-0005-0000-0000-00007B000000}"/>
    <cellStyle name="20% - Accent1 11" xfId="560" hidden="1" xr:uid="{00000000-0005-0000-0000-00007C000000}"/>
    <cellStyle name="20% - Accent1 11" xfId="884" hidden="1" xr:uid="{00000000-0005-0000-0000-00007D000000}"/>
    <cellStyle name="20% - Accent1 11" xfId="1205" hidden="1" xr:uid="{00000000-0005-0000-0000-00007E000000}"/>
    <cellStyle name="20% - Accent1 11" xfId="1547" hidden="1" xr:uid="{00000000-0005-0000-0000-00007F000000}"/>
    <cellStyle name="20% - Accent1 11" xfId="6774" hidden="1" xr:uid="{00000000-0005-0000-0000-000080000000}"/>
    <cellStyle name="20% - Accent1 11" xfId="7096" hidden="1" xr:uid="{00000000-0005-0000-0000-000081000000}"/>
    <cellStyle name="20% - Accent1 11" xfId="7442" hidden="1" xr:uid="{00000000-0005-0000-0000-000082000000}"/>
    <cellStyle name="20% - Accent1 11" xfId="10621" hidden="1" xr:uid="{00000000-0005-0000-0000-000083000000}"/>
    <cellStyle name="20% - Accent1 11" xfId="5566" hidden="1" xr:uid="{00000000-0005-0000-0000-000084000000}"/>
    <cellStyle name="20% - Accent1 11" xfId="6188" hidden="1" xr:uid="{00000000-0005-0000-0000-000085000000}"/>
    <cellStyle name="20% - Accent1 11" xfId="13213" hidden="1" xr:uid="{00000000-0005-0000-0000-000086000000}"/>
    <cellStyle name="20% - Accent1 11" xfId="13534" hidden="1" xr:uid="{00000000-0005-0000-0000-000087000000}"/>
    <cellStyle name="20% - Accent1 11" xfId="13876" hidden="1" xr:uid="{00000000-0005-0000-0000-000088000000}"/>
    <cellStyle name="20% - Accent1 11" xfId="16843" hidden="1" xr:uid="{00000000-0005-0000-0000-000089000000}"/>
    <cellStyle name="20% - Accent1 11" xfId="6319" hidden="1" xr:uid="{00000000-0005-0000-0000-00008A000000}"/>
    <cellStyle name="20% - Accent1 11" xfId="4650" hidden="1" xr:uid="{00000000-0005-0000-0000-00008B000000}"/>
    <cellStyle name="20% - Accent1 11" xfId="19296" hidden="1" xr:uid="{00000000-0005-0000-0000-00008C000000}"/>
    <cellStyle name="20% - Accent1 11" xfId="19617" hidden="1" xr:uid="{00000000-0005-0000-0000-00008D000000}"/>
    <cellStyle name="20% - Accent1 11" xfId="19959" hidden="1" xr:uid="{00000000-0005-0000-0000-00008E000000}"/>
    <cellStyle name="20% - Accent1 11" xfId="22549" hidden="1" xr:uid="{00000000-0005-0000-0000-00008F000000}"/>
    <cellStyle name="20% - Accent1 11" xfId="22870" hidden="1" xr:uid="{00000000-0005-0000-0000-000090000000}"/>
    <cellStyle name="20% - Accent1 11" xfId="23212" hidden="1" xr:uid="{00000000-0005-0000-0000-000091000000}"/>
    <cellStyle name="20% - Accent1 11" xfId="25715" hidden="1" xr:uid="{00000000-0005-0000-0000-000092000000}"/>
    <cellStyle name="20% - Accent1 11" xfId="26036" hidden="1" xr:uid="{00000000-0005-0000-0000-000093000000}"/>
    <cellStyle name="20% - Accent1 11" xfId="28508" hidden="1" xr:uid="{00000000-0005-0000-0000-000094000000}"/>
    <cellStyle name="20% - Accent1 11" xfId="28582" hidden="1" xr:uid="{00000000-0005-0000-0000-000095000000}"/>
    <cellStyle name="20% - Accent1 11" xfId="28658" hidden="1" xr:uid="{00000000-0005-0000-0000-000096000000}"/>
    <cellStyle name="20% - Accent1 11" xfId="28736" hidden="1" xr:uid="{00000000-0005-0000-0000-000097000000}"/>
    <cellStyle name="20% - Accent1 11" xfId="29321" hidden="1" xr:uid="{00000000-0005-0000-0000-000098000000}"/>
    <cellStyle name="20% - Accent1 11" xfId="29397" hidden="1" xr:uid="{00000000-0005-0000-0000-000099000000}"/>
    <cellStyle name="20% - Accent1 11" xfId="29476" hidden="1" xr:uid="{00000000-0005-0000-0000-00009A000000}"/>
    <cellStyle name="20% - Accent1 11" xfId="29703" hidden="1" xr:uid="{00000000-0005-0000-0000-00009B000000}"/>
    <cellStyle name="20% - Accent1 11" xfId="29164" hidden="1" xr:uid="{00000000-0005-0000-0000-00009C000000}"/>
    <cellStyle name="20% - Accent1 11" xfId="29236" hidden="1" xr:uid="{00000000-0005-0000-0000-00009D000000}"/>
    <cellStyle name="20% - Accent1 11" xfId="29916" hidden="1" xr:uid="{00000000-0005-0000-0000-00009E000000}"/>
    <cellStyle name="20% - Accent1 11" xfId="29992" hidden="1" xr:uid="{00000000-0005-0000-0000-00009F000000}"/>
    <cellStyle name="20% - Accent1 11" xfId="30070" hidden="1" xr:uid="{00000000-0005-0000-0000-0000A0000000}"/>
    <cellStyle name="20% - Accent1 11" xfId="30267" hidden="1" xr:uid="{00000000-0005-0000-0000-0000A1000000}"/>
    <cellStyle name="20% - Accent1 11" xfId="29259" hidden="1" xr:uid="{00000000-0005-0000-0000-0000A2000000}"/>
    <cellStyle name="20% - Accent1 11" xfId="29036" hidden="1" xr:uid="{00000000-0005-0000-0000-0000A3000000}"/>
    <cellStyle name="20% - Accent1 11" xfId="30448" hidden="1" xr:uid="{00000000-0005-0000-0000-0000A4000000}"/>
    <cellStyle name="20% - Accent1 11" xfId="30524" hidden="1" xr:uid="{00000000-0005-0000-0000-0000A5000000}"/>
    <cellStyle name="20% - Accent1 11" xfId="30602" hidden="1" xr:uid="{00000000-0005-0000-0000-0000A6000000}"/>
    <cellStyle name="20% - Accent1 11" xfId="30785" hidden="1" xr:uid="{00000000-0005-0000-0000-0000A7000000}"/>
    <cellStyle name="20% - Accent1 11" xfId="30861" hidden="1" xr:uid="{00000000-0005-0000-0000-0000A8000000}"/>
    <cellStyle name="20% - Accent1 11" xfId="30939" hidden="1" xr:uid="{00000000-0005-0000-0000-0000A9000000}"/>
    <cellStyle name="20% - Accent1 11" xfId="31122" hidden="1" xr:uid="{00000000-0005-0000-0000-0000AA000000}"/>
    <cellStyle name="20% - Accent1 11" xfId="31198" hidden="1" xr:uid="{00000000-0005-0000-0000-0000AB000000}"/>
    <cellStyle name="20% - Accent1 11" xfId="31300" hidden="1" xr:uid="{00000000-0005-0000-0000-0000AC000000}"/>
    <cellStyle name="20% - Accent1 11" xfId="31374" hidden="1" xr:uid="{00000000-0005-0000-0000-0000AD000000}"/>
    <cellStyle name="20% - Accent1 11" xfId="31450" hidden="1" xr:uid="{00000000-0005-0000-0000-0000AE000000}"/>
    <cellStyle name="20% - Accent1 11" xfId="31528" hidden="1" xr:uid="{00000000-0005-0000-0000-0000AF000000}"/>
    <cellStyle name="20% - Accent1 11" xfId="32113" hidden="1" xr:uid="{00000000-0005-0000-0000-0000B0000000}"/>
    <cellStyle name="20% - Accent1 11" xfId="32189" hidden="1" xr:uid="{00000000-0005-0000-0000-0000B1000000}"/>
    <cellStyle name="20% - Accent1 11" xfId="32268" hidden="1" xr:uid="{00000000-0005-0000-0000-0000B2000000}"/>
    <cellStyle name="20% - Accent1 11" xfId="32495" hidden="1" xr:uid="{00000000-0005-0000-0000-0000B3000000}"/>
    <cellStyle name="20% - Accent1 11" xfId="31956" hidden="1" xr:uid="{00000000-0005-0000-0000-0000B4000000}"/>
    <cellStyle name="20% - Accent1 11" xfId="32028" hidden="1" xr:uid="{00000000-0005-0000-0000-0000B5000000}"/>
    <cellStyle name="20% - Accent1 11" xfId="32708" hidden="1" xr:uid="{00000000-0005-0000-0000-0000B6000000}"/>
    <cellStyle name="20% - Accent1 11" xfId="32784" hidden="1" xr:uid="{00000000-0005-0000-0000-0000B7000000}"/>
    <cellStyle name="20% - Accent1 11" xfId="32862" hidden="1" xr:uid="{00000000-0005-0000-0000-0000B8000000}"/>
    <cellStyle name="20% - Accent1 11" xfId="33059" hidden="1" xr:uid="{00000000-0005-0000-0000-0000B9000000}"/>
    <cellStyle name="20% - Accent1 11" xfId="32051" hidden="1" xr:uid="{00000000-0005-0000-0000-0000BA000000}"/>
    <cellStyle name="20% - Accent1 11" xfId="31828" hidden="1" xr:uid="{00000000-0005-0000-0000-0000BB000000}"/>
    <cellStyle name="20% - Accent1 11" xfId="33240" hidden="1" xr:uid="{00000000-0005-0000-0000-0000BC000000}"/>
    <cellStyle name="20% - Accent1 11" xfId="33316" hidden="1" xr:uid="{00000000-0005-0000-0000-0000BD000000}"/>
    <cellStyle name="20% - Accent1 11" xfId="33394" hidden="1" xr:uid="{00000000-0005-0000-0000-0000BE000000}"/>
    <cellStyle name="20% - Accent1 11" xfId="33577" hidden="1" xr:uid="{00000000-0005-0000-0000-0000BF000000}"/>
    <cellStyle name="20% - Accent1 11" xfId="33653" hidden="1" xr:uid="{00000000-0005-0000-0000-0000C0000000}"/>
    <cellStyle name="20% - Accent1 11" xfId="33731" hidden="1" xr:uid="{00000000-0005-0000-0000-0000C1000000}"/>
    <cellStyle name="20% - Accent1 11" xfId="33914" hidden="1" xr:uid="{00000000-0005-0000-0000-0000C2000000}"/>
    <cellStyle name="20% - Accent1 11" xfId="33990" hidden="1" xr:uid="{00000000-0005-0000-0000-0000C3000000}"/>
    <cellStyle name="20% - Accent1 12" xfId="594" hidden="1" xr:uid="{00000000-0005-0000-0000-0000C4000000}"/>
    <cellStyle name="20% - Accent1 12" xfId="919" hidden="1" xr:uid="{00000000-0005-0000-0000-0000C5000000}"/>
    <cellStyle name="20% - Accent1 12" xfId="1239" hidden="1" xr:uid="{00000000-0005-0000-0000-0000C6000000}"/>
    <cellStyle name="20% - Accent1 12" xfId="1581" hidden="1" xr:uid="{00000000-0005-0000-0000-0000C7000000}"/>
    <cellStyle name="20% - Accent1 12" xfId="6809" hidden="1" xr:uid="{00000000-0005-0000-0000-0000C8000000}"/>
    <cellStyle name="20% - Accent1 12" xfId="7130" hidden="1" xr:uid="{00000000-0005-0000-0000-0000C9000000}"/>
    <cellStyle name="20% - Accent1 12" xfId="7476" hidden="1" xr:uid="{00000000-0005-0000-0000-0000CA000000}"/>
    <cellStyle name="20% - Accent1 12" xfId="5495" hidden="1" xr:uid="{00000000-0005-0000-0000-0000CB000000}"/>
    <cellStyle name="20% - Accent1 12" xfId="5147" hidden="1" xr:uid="{00000000-0005-0000-0000-0000CC000000}"/>
    <cellStyle name="20% - Accent1 12" xfId="4934" hidden="1" xr:uid="{00000000-0005-0000-0000-0000CD000000}"/>
    <cellStyle name="20% - Accent1 12" xfId="13248" hidden="1" xr:uid="{00000000-0005-0000-0000-0000CE000000}"/>
    <cellStyle name="20% - Accent1 12" xfId="13568" hidden="1" xr:uid="{00000000-0005-0000-0000-0000CF000000}"/>
    <cellStyle name="20% - Accent1 12" xfId="13910" hidden="1" xr:uid="{00000000-0005-0000-0000-0000D0000000}"/>
    <cellStyle name="20% - Accent1 12" xfId="8210" hidden="1" xr:uid="{00000000-0005-0000-0000-0000D1000000}"/>
    <cellStyle name="20% - Accent1 12" xfId="6224" hidden="1" xr:uid="{00000000-0005-0000-0000-0000D2000000}"/>
    <cellStyle name="20% - Accent1 12" xfId="9457" hidden="1" xr:uid="{00000000-0005-0000-0000-0000D3000000}"/>
    <cellStyle name="20% - Accent1 12" xfId="19331" hidden="1" xr:uid="{00000000-0005-0000-0000-0000D4000000}"/>
    <cellStyle name="20% - Accent1 12" xfId="19651" hidden="1" xr:uid="{00000000-0005-0000-0000-0000D5000000}"/>
    <cellStyle name="20% - Accent1 12" xfId="19993" hidden="1" xr:uid="{00000000-0005-0000-0000-0000D6000000}"/>
    <cellStyle name="20% - Accent1 12" xfId="22584" hidden="1" xr:uid="{00000000-0005-0000-0000-0000D7000000}"/>
    <cellStyle name="20% - Accent1 12" xfId="22904" hidden="1" xr:uid="{00000000-0005-0000-0000-0000D8000000}"/>
    <cellStyle name="20% - Accent1 12" xfId="23246" hidden="1" xr:uid="{00000000-0005-0000-0000-0000D9000000}"/>
    <cellStyle name="20% - Accent1 12" xfId="25750" hidden="1" xr:uid="{00000000-0005-0000-0000-0000DA000000}"/>
    <cellStyle name="20% - Accent1 12" xfId="26070" hidden="1" xr:uid="{00000000-0005-0000-0000-0000DB000000}"/>
    <cellStyle name="20% - Accent1 12" xfId="28521" hidden="1" xr:uid="{00000000-0005-0000-0000-0000DC000000}"/>
    <cellStyle name="20% - Accent1 12" xfId="28596" hidden="1" xr:uid="{00000000-0005-0000-0000-0000DD000000}"/>
    <cellStyle name="20% - Accent1 12" xfId="28671" hidden="1" xr:uid="{00000000-0005-0000-0000-0000DE000000}"/>
    <cellStyle name="20% - Accent1 12" xfId="28749" hidden="1" xr:uid="{00000000-0005-0000-0000-0000DF000000}"/>
    <cellStyle name="20% - Accent1 12" xfId="29335" hidden="1" xr:uid="{00000000-0005-0000-0000-0000E0000000}"/>
    <cellStyle name="20% - Accent1 12" xfId="29410" hidden="1" xr:uid="{00000000-0005-0000-0000-0000E1000000}"/>
    <cellStyle name="20% - Accent1 12" xfId="29489" hidden="1" xr:uid="{00000000-0005-0000-0000-0000E2000000}"/>
    <cellStyle name="20% - Accent1 12" xfId="29152" hidden="1" xr:uid="{00000000-0005-0000-0000-0000E3000000}"/>
    <cellStyle name="20% - Accent1 12" xfId="29102" hidden="1" xr:uid="{00000000-0005-0000-0000-0000E4000000}"/>
    <cellStyle name="20% - Accent1 12" xfId="29071" hidden="1" xr:uid="{00000000-0005-0000-0000-0000E5000000}"/>
    <cellStyle name="20% - Accent1 12" xfId="29930" hidden="1" xr:uid="{00000000-0005-0000-0000-0000E6000000}"/>
    <cellStyle name="20% - Accent1 12" xfId="30005" hidden="1" xr:uid="{00000000-0005-0000-0000-0000E7000000}"/>
    <cellStyle name="20% - Accent1 12" xfId="30083" hidden="1" xr:uid="{00000000-0005-0000-0000-0000E8000000}"/>
    <cellStyle name="20% - Accent1 12" xfId="29554" hidden="1" xr:uid="{00000000-0005-0000-0000-0000E9000000}"/>
    <cellStyle name="20% - Accent1 12" xfId="29244" hidden="1" xr:uid="{00000000-0005-0000-0000-0000EA000000}"/>
    <cellStyle name="20% - Accent1 12" xfId="29598" hidden="1" xr:uid="{00000000-0005-0000-0000-0000EB000000}"/>
    <cellStyle name="20% - Accent1 12" xfId="30462" hidden="1" xr:uid="{00000000-0005-0000-0000-0000EC000000}"/>
    <cellStyle name="20% - Accent1 12" xfId="30537" hidden="1" xr:uid="{00000000-0005-0000-0000-0000ED000000}"/>
    <cellStyle name="20% - Accent1 12" xfId="30615" hidden="1" xr:uid="{00000000-0005-0000-0000-0000EE000000}"/>
    <cellStyle name="20% - Accent1 12" xfId="30799" hidden="1" xr:uid="{00000000-0005-0000-0000-0000EF000000}"/>
    <cellStyle name="20% - Accent1 12" xfId="30874" hidden="1" xr:uid="{00000000-0005-0000-0000-0000F0000000}"/>
    <cellStyle name="20% - Accent1 12" xfId="30952" hidden="1" xr:uid="{00000000-0005-0000-0000-0000F1000000}"/>
    <cellStyle name="20% - Accent1 12" xfId="31136" hidden="1" xr:uid="{00000000-0005-0000-0000-0000F2000000}"/>
    <cellStyle name="20% - Accent1 12" xfId="31211" hidden="1" xr:uid="{00000000-0005-0000-0000-0000F3000000}"/>
    <cellStyle name="20% - Accent1 12" xfId="31313" hidden="1" xr:uid="{00000000-0005-0000-0000-0000F4000000}"/>
    <cellStyle name="20% - Accent1 12" xfId="31388" hidden="1" xr:uid="{00000000-0005-0000-0000-0000F5000000}"/>
    <cellStyle name="20% - Accent1 12" xfId="31463" hidden="1" xr:uid="{00000000-0005-0000-0000-0000F6000000}"/>
    <cellStyle name="20% - Accent1 12" xfId="31541" hidden="1" xr:uid="{00000000-0005-0000-0000-0000F7000000}"/>
    <cellStyle name="20% - Accent1 12" xfId="32127" hidden="1" xr:uid="{00000000-0005-0000-0000-0000F8000000}"/>
    <cellStyle name="20% - Accent1 12" xfId="32202" hidden="1" xr:uid="{00000000-0005-0000-0000-0000F9000000}"/>
    <cellStyle name="20% - Accent1 12" xfId="32281" hidden="1" xr:uid="{00000000-0005-0000-0000-0000FA000000}"/>
    <cellStyle name="20% - Accent1 12" xfId="31944" hidden="1" xr:uid="{00000000-0005-0000-0000-0000FB000000}"/>
    <cellStyle name="20% - Accent1 12" xfId="31894" hidden="1" xr:uid="{00000000-0005-0000-0000-0000FC000000}"/>
    <cellStyle name="20% - Accent1 12" xfId="31863" hidden="1" xr:uid="{00000000-0005-0000-0000-0000FD000000}"/>
    <cellStyle name="20% - Accent1 12" xfId="32722" hidden="1" xr:uid="{00000000-0005-0000-0000-0000FE000000}"/>
    <cellStyle name="20% - Accent1 12" xfId="32797" hidden="1" xr:uid="{00000000-0005-0000-0000-0000FF000000}"/>
    <cellStyle name="20% - Accent1 12" xfId="32875" hidden="1" xr:uid="{00000000-0005-0000-0000-000000010000}"/>
    <cellStyle name="20% - Accent1 12" xfId="32346" hidden="1" xr:uid="{00000000-0005-0000-0000-000001010000}"/>
    <cellStyle name="20% - Accent1 12" xfId="32036" hidden="1" xr:uid="{00000000-0005-0000-0000-000002010000}"/>
    <cellStyle name="20% - Accent1 12" xfId="32390" hidden="1" xr:uid="{00000000-0005-0000-0000-000003010000}"/>
    <cellStyle name="20% - Accent1 12" xfId="33254" hidden="1" xr:uid="{00000000-0005-0000-0000-000004010000}"/>
    <cellStyle name="20% - Accent1 12" xfId="33329" hidden="1" xr:uid="{00000000-0005-0000-0000-000005010000}"/>
    <cellStyle name="20% - Accent1 12" xfId="33407" hidden="1" xr:uid="{00000000-0005-0000-0000-000006010000}"/>
    <cellStyle name="20% - Accent1 12" xfId="33591" hidden="1" xr:uid="{00000000-0005-0000-0000-000007010000}"/>
    <cellStyle name="20% - Accent1 12" xfId="33666" hidden="1" xr:uid="{00000000-0005-0000-0000-000008010000}"/>
    <cellStyle name="20% - Accent1 12" xfId="33744" hidden="1" xr:uid="{00000000-0005-0000-0000-000009010000}"/>
    <cellStyle name="20% - Accent1 12" xfId="33928" hidden="1" xr:uid="{00000000-0005-0000-0000-00000A010000}"/>
    <cellStyle name="20% - Accent1 12" xfId="34003" hidden="1" xr:uid="{00000000-0005-0000-0000-00000B010000}"/>
    <cellStyle name="20% - Accent1 13" xfId="1616" hidden="1" xr:uid="{00000000-0005-0000-0000-00000C010000}"/>
    <cellStyle name="20% - Accent1 13" xfId="2882" hidden="1" xr:uid="{00000000-0005-0000-0000-00000D010000}"/>
    <cellStyle name="20% - Accent1 13" xfId="9508" hidden="1" xr:uid="{00000000-0005-0000-0000-00000E010000}"/>
    <cellStyle name="20% - Accent1 13" xfId="12021" hidden="1" xr:uid="{00000000-0005-0000-0000-00000F010000}"/>
    <cellStyle name="20% - Accent1 13" xfId="15759" hidden="1" xr:uid="{00000000-0005-0000-0000-000010010000}"/>
    <cellStyle name="20% - Accent1 13" xfId="18127" hidden="1" xr:uid="{00000000-0005-0000-0000-000011010000}"/>
    <cellStyle name="20% - Accent1 13" xfId="21396" hidden="1" xr:uid="{00000000-0005-0000-0000-000012010000}"/>
    <cellStyle name="20% - Accent1 13" xfId="24580" hidden="1" xr:uid="{00000000-0005-0000-0000-000013010000}"/>
    <cellStyle name="20% - Accent1 13" xfId="28762" hidden="1" xr:uid="{00000000-0005-0000-0000-000014010000}"/>
    <cellStyle name="20% - Accent1 13" xfId="28877" hidden="1" xr:uid="{00000000-0005-0000-0000-000015010000}"/>
    <cellStyle name="20% - Accent1 13" xfId="29600" hidden="1" xr:uid="{00000000-0005-0000-0000-000016010000}"/>
    <cellStyle name="20% - Accent1 13" xfId="29773" hidden="1" xr:uid="{00000000-0005-0000-0000-000017010000}"/>
    <cellStyle name="20% - Accent1 13" xfId="30166" hidden="1" xr:uid="{00000000-0005-0000-0000-000018010000}"/>
    <cellStyle name="20% - Accent1 13" xfId="30314" hidden="1" xr:uid="{00000000-0005-0000-0000-000019010000}"/>
    <cellStyle name="20% - Accent1 13" xfId="30652" hidden="1" xr:uid="{00000000-0005-0000-0000-00001A010000}"/>
    <cellStyle name="20% - Accent1 13" xfId="30989" hidden="1" xr:uid="{00000000-0005-0000-0000-00001B010000}"/>
    <cellStyle name="20% - Accent1 13" xfId="31554" hidden="1" xr:uid="{00000000-0005-0000-0000-00001C010000}"/>
    <cellStyle name="20% - Accent1 13" xfId="31669" hidden="1" xr:uid="{00000000-0005-0000-0000-00001D010000}"/>
    <cellStyle name="20% - Accent1 13" xfId="32392" hidden="1" xr:uid="{00000000-0005-0000-0000-00001E010000}"/>
    <cellStyle name="20% - Accent1 13" xfId="32565" hidden="1" xr:uid="{00000000-0005-0000-0000-00001F010000}"/>
    <cellStyle name="20% - Accent1 13" xfId="32958" hidden="1" xr:uid="{00000000-0005-0000-0000-000020010000}"/>
    <cellStyle name="20% - Accent1 13" xfId="33106" hidden="1" xr:uid="{00000000-0005-0000-0000-000021010000}"/>
    <cellStyle name="20% - Accent1 13" xfId="33444" hidden="1" xr:uid="{00000000-0005-0000-0000-000022010000}"/>
    <cellStyle name="20% - Accent1 13" xfId="33781" hidden="1" xr:uid="{00000000-0005-0000-0000-000023010000}"/>
    <cellStyle name="20% - Accent1 3 2 3 2" xfId="1703" hidden="1" xr:uid="{00000000-0005-0000-0000-000024010000}"/>
    <cellStyle name="20% - Accent1 3 2 3 2" xfId="2969" hidden="1" xr:uid="{00000000-0005-0000-0000-000025010000}"/>
    <cellStyle name="20% - Accent1 3 2 3 2" xfId="9595" hidden="1" xr:uid="{00000000-0005-0000-0000-000026010000}"/>
    <cellStyle name="20% - Accent1 3 2 3 2" xfId="12108" hidden="1" xr:uid="{00000000-0005-0000-0000-000027010000}"/>
    <cellStyle name="20% - Accent1 3 2 3 2" xfId="15846" hidden="1" xr:uid="{00000000-0005-0000-0000-000028010000}"/>
    <cellStyle name="20% - Accent1 3 2 3 2" xfId="18214" hidden="1" xr:uid="{00000000-0005-0000-0000-000029010000}"/>
    <cellStyle name="20% - Accent1 3 2 3 2" xfId="21483" hidden="1" xr:uid="{00000000-0005-0000-0000-00002A010000}"/>
    <cellStyle name="20% - Accent1 3 2 3 2" xfId="24667" hidden="1" xr:uid="{00000000-0005-0000-0000-00002B010000}"/>
    <cellStyle name="20% - Accent1 3 2 3 2" xfId="28838" hidden="1" xr:uid="{00000000-0005-0000-0000-00002C010000}"/>
    <cellStyle name="20% - Accent1 3 2 3 2" xfId="28953" hidden="1" xr:uid="{00000000-0005-0000-0000-00002D010000}"/>
    <cellStyle name="20% - Accent1 3 2 3 2" xfId="29676" hidden="1" xr:uid="{00000000-0005-0000-0000-00002E010000}"/>
    <cellStyle name="20% - Accent1 3 2 3 2" xfId="29849" hidden="1" xr:uid="{00000000-0005-0000-0000-00002F010000}"/>
    <cellStyle name="20% - Accent1 3 2 3 2" xfId="30242" hidden="1" xr:uid="{00000000-0005-0000-0000-000030010000}"/>
    <cellStyle name="20% - Accent1 3 2 3 2" xfId="30390" hidden="1" xr:uid="{00000000-0005-0000-0000-000031010000}"/>
    <cellStyle name="20% - Accent1 3 2 3 2" xfId="30728" hidden="1" xr:uid="{00000000-0005-0000-0000-000032010000}"/>
    <cellStyle name="20% - Accent1 3 2 3 2" xfId="31065" hidden="1" xr:uid="{00000000-0005-0000-0000-000033010000}"/>
    <cellStyle name="20% - Accent1 3 2 3 2" xfId="31630" hidden="1" xr:uid="{00000000-0005-0000-0000-000034010000}"/>
    <cellStyle name="20% - Accent1 3 2 3 2" xfId="31745" hidden="1" xr:uid="{00000000-0005-0000-0000-000035010000}"/>
    <cellStyle name="20% - Accent1 3 2 3 2" xfId="32468" hidden="1" xr:uid="{00000000-0005-0000-0000-000036010000}"/>
    <cellStyle name="20% - Accent1 3 2 3 2" xfId="32641" hidden="1" xr:uid="{00000000-0005-0000-0000-000037010000}"/>
    <cellStyle name="20% - Accent1 3 2 3 2" xfId="33034" hidden="1" xr:uid="{00000000-0005-0000-0000-000038010000}"/>
    <cellStyle name="20% - Accent1 3 2 3 2" xfId="33182" hidden="1" xr:uid="{00000000-0005-0000-0000-000039010000}"/>
    <cellStyle name="20% - Accent1 3 2 3 2" xfId="33520" hidden="1" xr:uid="{00000000-0005-0000-0000-00003A010000}"/>
    <cellStyle name="20% - Accent1 3 2 3 2" xfId="33857" hidden="1" xr:uid="{00000000-0005-0000-0000-00003B010000}"/>
    <cellStyle name="20% - Accent1 3 2 4 2" xfId="1654" hidden="1" xr:uid="{00000000-0005-0000-0000-00003C010000}"/>
    <cellStyle name="20% - Accent1 3 2 4 2" xfId="2920" hidden="1" xr:uid="{00000000-0005-0000-0000-00003D010000}"/>
    <cellStyle name="20% - Accent1 3 2 4 2" xfId="9546" hidden="1" xr:uid="{00000000-0005-0000-0000-00003E010000}"/>
    <cellStyle name="20% - Accent1 3 2 4 2" xfId="12059" hidden="1" xr:uid="{00000000-0005-0000-0000-00003F010000}"/>
    <cellStyle name="20% - Accent1 3 2 4 2" xfId="15797" hidden="1" xr:uid="{00000000-0005-0000-0000-000040010000}"/>
    <cellStyle name="20% - Accent1 3 2 4 2" xfId="18165" hidden="1" xr:uid="{00000000-0005-0000-0000-000041010000}"/>
    <cellStyle name="20% - Accent1 3 2 4 2" xfId="21434" hidden="1" xr:uid="{00000000-0005-0000-0000-000042010000}"/>
    <cellStyle name="20% - Accent1 3 2 4 2" xfId="24618" hidden="1" xr:uid="{00000000-0005-0000-0000-000043010000}"/>
    <cellStyle name="20% - Accent1 3 2 4 2" xfId="28789" hidden="1" xr:uid="{00000000-0005-0000-0000-000044010000}"/>
    <cellStyle name="20% - Accent1 3 2 4 2" xfId="28904" hidden="1" xr:uid="{00000000-0005-0000-0000-000045010000}"/>
    <cellStyle name="20% - Accent1 3 2 4 2" xfId="29627" hidden="1" xr:uid="{00000000-0005-0000-0000-000046010000}"/>
    <cellStyle name="20% - Accent1 3 2 4 2" xfId="29800" hidden="1" xr:uid="{00000000-0005-0000-0000-000047010000}"/>
    <cellStyle name="20% - Accent1 3 2 4 2" xfId="30193" hidden="1" xr:uid="{00000000-0005-0000-0000-000048010000}"/>
    <cellStyle name="20% - Accent1 3 2 4 2" xfId="30341" hidden="1" xr:uid="{00000000-0005-0000-0000-000049010000}"/>
    <cellStyle name="20% - Accent1 3 2 4 2" xfId="30679" hidden="1" xr:uid="{00000000-0005-0000-0000-00004A010000}"/>
    <cellStyle name="20% - Accent1 3 2 4 2" xfId="31016" hidden="1" xr:uid="{00000000-0005-0000-0000-00004B010000}"/>
    <cellStyle name="20% - Accent1 3 2 4 2" xfId="31581" hidden="1" xr:uid="{00000000-0005-0000-0000-00004C010000}"/>
    <cellStyle name="20% - Accent1 3 2 4 2" xfId="31696" hidden="1" xr:uid="{00000000-0005-0000-0000-00004D010000}"/>
    <cellStyle name="20% - Accent1 3 2 4 2" xfId="32419" hidden="1" xr:uid="{00000000-0005-0000-0000-00004E010000}"/>
    <cellStyle name="20% - Accent1 3 2 4 2" xfId="32592" hidden="1" xr:uid="{00000000-0005-0000-0000-00004F010000}"/>
    <cellStyle name="20% - Accent1 3 2 4 2" xfId="32985" hidden="1" xr:uid="{00000000-0005-0000-0000-000050010000}"/>
    <cellStyle name="20% - Accent1 3 2 4 2" xfId="33133" hidden="1" xr:uid="{00000000-0005-0000-0000-000051010000}"/>
    <cellStyle name="20% - Accent1 3 2 4 2" xfId="33471" hidden="1" xr:uid="{00000000-0005-0000-0000-000052010000}"/>
    <cellStyle name="20% - Accent1 3 2 4 2" xfId="33808" hidden="1" xr:uid="{00000000-0005-0000-0000-000053010000}"/>
    <cellStyle name="20% - Accent1 3 3 3 2" xfId="1653" hidden="1" xr:uid="{00000000-0005-0000-0000-000054010000}"/>
    <cellStyle name="20% - Accent1 3 3 3 2" xfId="2919" hidden="1" xr:uid="{00000000-0005-0000-0000-000055010000}"/>
    <cellStyle name="20% - Accent1 3 3 3 2" xfId="9545" hidden="1" xr:uid="{00000000-0005-0000-0000-000056010000}"/>
    <cellStyle name="20% - Accent1 3 3 3 2" xfId="12058" hidden="1" xr:uid="{00000000-0005-0000-0000-000057010000}"/>
    <cellStyle name="20% - Accent1 3 3 3 2" xfId="15796" hidden="1" xr:uid="{00000000-0005-0000-0000-000058010000}"/>
    <cellStyle name="20% - Accent1 3 3 3 2" xfId="18164" hidden="1" xr:uid="{00000000-0005-0000-0000-000059010000}"/>
    <cellStyle name="20% - Accent1 3 3 3 2" xfId="21433" hidden="1" xr:uid="{00000000-0005-0000-0000-00005A010000}"/>
    <cellStyle name="20% - Accent1 3 3 3 2" xfId="24617" hidden="1" xr:uid="{00000000-0005-0000-0000-00005B010000}"/>
    <cellStyle name="20% - Accent1 3 3 3 2" xfId="28788" hidden="1" xr:uid="{00000000-0005-0000-0000-00005C010000}"/>
    <cellStyle name="20% - Accent1 3 3 3 2" xfId="28903" hidden="1" xr:uid="{00000000-0005-0000-0000-00005D010000}"/>
    <cellStyle name="20% - Accent1 3 3 3 2" xfId="29626" hidden="1" xr:uid="{00000000-0005-0000-0000-00005E010000}"/>
    <cellStyle name="20% - Accent1 3 3 3 2" xfId="29799" hidden="1" xr:uid="{00000000-0005-0000-0000-00005F010000}"/>
    <cellStyle name="20% - Accent1 3 3 3 2" xfId="30192" hidden="1" xr:uid="{00000000-0005-0000-0000-000060010000}"/>
    <cellStyle name="20% - Accent1 3 3 3 2" xfId="30340" hidden="1" xr:uid="{00000000-0005-0000-0000-000061010000}"/>
    <cellStyle name="20% - Accent1 3 3 3 2" xfId="30678" hidden="1" xr:uid="{00000000-0005-0000-0000-000062010000}"/>
    <cellStyle name="20% - Accent1 3 3 3 2" xfId="31015" hidden="1" xr:uid="{00000000-0005-0000-0000-000063010000}"/>
    <cellStyle name="20% - Accent1 3 3 3 2" xfId="31580" hidden="1" xr:uid="{00000000-0005-0000-0000-000064010000}"/>
    <cellStyle name="20% - Accent1 3 3 3 2" xfId="31695" hidden="1" xr:uid="{00000000-0005-0000-0000-000065010000}"/>
    <cellStyle name="20% - Accent1 3 3 3 2" xfId="32418" hidden="1" xr:uid="{00000000-0005-0000-0000-000066010000}"/>
    <cellStyle name="20% - Accent1 3 3 3 2" xfId="32591" hidden="1" xr:uid="{00000000-0005-0000-0000-000067010000}"/>
    <cellStyle name="20% - Accent1 3 3 3 2" xfId="32984" hidden="1" xr:uid="{00000000-0005-0000-0000-000068010000}"/>
    <cellStyle name="20% - Accent1 3 3 3 2" xfId="33132" hidden="1" xr:uid="{00000000-0005-0000-0000-000069010000}"/>
    <cellStyle name="20% - Accent1 3 3 3 2" xfId="33470" hidden="1" xr:uid="{00000000-0005-0000-0000-00006A010000}"/>
    <cellStyle name="20% - Accent1 3 3 3 2" xfId="33807" hidden="1" xr:uid="{00000000-0005-0000-0000-00006B010000}"/>
    <cellStyle name="20% - Accent1 4 2 3 2" xfId="1704" hidden="1" xr:uid="{00000000-0005-0000-0000-00006C010000}"/>
    <cellStyle name="20% - Accent1 4 2 3 2" xfId="2970" hidden="1" xr:uid="{00000000-0005-0000-0000-00006D010000}"/>
    <cellStyle name="20% - Accent1 4 2 3 2" xfId="9596" hidden="1" xr:uid="{00000000-0005-0000-0000-00006E010000}"/>
    <cellStyle name="20% - Accent1 4 2 3 2" xfId="12109" hidden="1" xr:uid="{00000000-0005-0000-0000-00006F010000}"/>
    <cellStyle name="20% - Accent1 4 2 3 2" xfId="15847" hidden="1" xr:uid="{00000000-0005-0000-0000-000070010000}"/>
    <cellStyle name="20% - Accent1 4 2 3 2" xfId="18215" hidden="1" xr:uid="{00000000-0005-0000-0000-000071010000}"/>
    <cellStyle name="20% - Accent1 4 2 3 2" xfId="21484" hidden="1" xr:uid="{00000000-0005-0000-0000-000072010000}"/>
    <cellStyle name="20% - Accent1 4 2 3 2" xfId="24668" hidden="1" xr:uid="{00000000-0005-0000-0000-000073010000}"/>
    <cellStyle name="20% - Accent1 4 2 3 2" xfId="28839" hidden="1" xr:uid="{00000000-0005-0000-0000-000074010000}"/>
    <cellStyle name="20% - Accent1 4 2 3 2" xfId="28954" hidden="1" xr:uid="{00000000-0005-0000-0000-000075010000}"/>
    <cellStyle name="20% - Accent1 4 2 3 2" xfId="29677" hidden="1" xr:uid="{00000000-0005-0000-0000-000076010000}"/>
    <cellStyle name="20% - Accent1 4 2 3 2" xfId="29850" hidden="1" xr:uid="{00000000-0005-0000-0000-000077010000}"/>
    <cellStyle name="20% - Accent1 4 2 3 2" xfId="30243" hidden="1" xr:uid="{00000000-0005-0000-0000-000078010000}"/>
    <cellStyle name="20% - Accent1 4 2 3 2" xfId="30391" hidden="1" xr:uid="{00000000-0005-0000-0000-000079010000}"/>
    <cellStyle name="20% - Accent1 4 2 3 2" xfId="30729" hidden="1" xr:uid="{00000000-0005-0000-0000-00007A010000}"/>
    <cellStyle name="20% - Accent1 4 2 3 2" xfId="31066" hidden="1" xr:uid="{00000000-0005-0000-0000-00007B010000}"/>
    <cellStyle name="20% - Accent1 4 2 3 2" xfId="31631" hidden="1" xr:uid="{00000000-0005-0000-0000-00007C010000}"/>
    <cellStyle name="20% - Accent1 4 2 3 2" xfId="31746" hidden="1" xr:uid="{00000000-0005-0000-0000-00007D010000}"/>
    <cellStyle name="20% - Accent1 4 2 3 2" xfId="32469" hidden="1" xr:uid="{00000000-0005-0000-0000-00007E010000}"/>
    <cellStyle name="20% - Accent1 4 2 3 2" xfId="32642" hidden="1" xr:uid="{00000000-0005-0000-0000-00007F010000}"/>
    <cellStyle name="20% - Accent1 4 2 3 2" xfId="33035" hidden="1" xr:uid="{00000000-0005-0000-0000-000080010000}"/>
    <cellStyle name="20% - Accent1 4 2 3 2" xfId="33183" hidden="1" xr:uid="{00000000-0005-0000-0000-000081010000}"/>
    <cellStyle name="20% - Accent1 4 2 3 2" xfId="33521" hidden="1" xr:uid="{00000000-0005-0000-0000-000082010000}"/>
    <cellStyle name="20% - Accent1 4 2 3 2" xfId="33858" hidden="1" xr:uid="{00000000-0005-0000-0000-000083010000}"/>
    <cellStyle name="20% - Accent1 4 2 4 2" xfId="1656" hidden="1" xr:uid="{00000000-0005-0000-0000-000084010000}"/>
    <cellStyle name="20% - Accent1 4 2 4 2" xfId="2922" hidden="1" xr:uid="{00000000-0005-0000-0000-000085010000}"/>
    <cellStyle name="20% - Accent1 4 2 4 2" xfId="9548" hidden="1" xr:uid="{00000000-0005-0000-0000-000086010000}"/>
    <cellStyle name="20% - Accent1 4 2 4 2" xfId="12061" hidden="1" xr:uid="{00000000-0005-0000-0000-000087010000}"/>
    <cellStyle name="20% - Accent1 4 2 4 2" xfId="15799" hidden="1" xr:uid="{00000000-0005-0000-0000-000088010000}"/>
    <cellStyle name="20% - Accent1 4 2 4 2" xfId="18167" hidden="1" xr:uid="{00000000-0005-0000-0000-000089010000}"/>
    <cellStyle name="20% - Accent1 4 2 4 2" xfId="21436" hidden="1" xr:uid="{00000000-0005-0000-0000-00008A010000}"/>
    <cellStyle name="20% - Accent1 4 2 4 2" xfId="24620" hidden="1" xr:uid="{00000000-0005-0000-0000-00008B010000}"/>
    <cellStyle name="20% - Accent1 4 2 4 2" xfId="28791" hidden="1" xr:uid="{00000000-0005-0000-0000-00008C010000}"/>
    <cellStyle name="20% - Accent1 4 2 4 2" xfId="28906" hidden="1" xr:uid="{00000000-0005-0000-0000-00008D010000}"/>
    <cellStyle name="20% - Accent1 4 2 4 2" xfId="29629" hidden="1" xr:uid="{00000000-0005-0000-0000-00008E010000}"/>
    <cellStyle name="20% - Accent1 4 2 4 2" xfId="29802" hidden="1" xr:uid="{00000000-0005-0000-0000-00008F010000}"/>
    <cellStyle name="20% - Accent1 4 2 4 2" xfId="30195" hidden="1" xr:uid="{00000000-0005-0000-0000-000090010000}"/>
    <cellStyle name="20% - Accent1 4 2 4 2" xfId="30343" hidden="1" xr:uid="{00000000-0005-0000-0000-000091010000}"/>
    <cellStyle name="20% - Accent1 4 2 4 2" xfId="30681" hidden="1" xr:uid="{00000000-0005-0000-0000-000092010000}"/>
    <cellStyle name="20% - Accent1 4 2 4 2" xfId="31018" hidden="1" xr:uid="{00000000-0005-0000-0000-000093010000}"/>
    <cellStyle name="20% - Accent1 4 2 4 2" xfId="31583" hidden="1" xr:uid="{00000000-0005-0000-0000-000094010000}"/>
    <cellStyle name="20% - Accent1 4 2 4 2" xfId="31698" hidden="1" xr:uid="{00000000-0005-0000-0000-000095010000}"/>
    <cellStyle name="20% - Accent1 4 2 4 2" xfId="32421" hidden="1" xr:uid="{00000000-0005-0000-0000-000096010000}"/>
    <cellStyle name="20% - Accent1 4 2 4 2" xfId="32594" hidden="1" xr:uid="{00000000-0005-0000-0000-000097010000}"/>
    <cellStyle name="20% - Accent1 4 2 4 2" xfId="32987" hidden="1" xr:uid="{00000000-0005-0000-0000-000098010000}"/>
    <cellStyle name="20% - Accent1 4 2 4 2" xfId="33135" hidden="1" xr:uid="{00000000-0005-0000-0000-000099010000}"/>
    <cellStyle name="20% - Accent1 4 2 4 2" xfId="33473" hidden="1" xr:uid="{00000000-0005-0000-0000-00009A010000}"/>
    <cellStyle name="20% - Accent1 4 2 4 2" xfId="33810" hidden="1" xr:uid="{00000000-0005-0000-0000-00009B010000}"/>
    <cellStyle name="20% - Accent1 4 3 3 2" xfId="1655" hidden="1" xr:uid="{00000000-0005-0000-0000-00009C010000}"/>
    <cellStyle name="20% - Accent1 4 3 3 2" xfId="2921" hidden="1" xr:uid="{00000000-0005-0000-0000-00009D010000}"/>
    <cellStyle name="20% - Accent1 4 3 3 2" xfId="9547" hidden="1" xr:uid="{00000000-0005-0000-0000-00009E010000}"/>
    <cellStyle name="20% - Accent1 4 3 3 2" xfId="12060" hidden="1" xr:uid="{00000000-0005-0000-0000-00009F010000}"/>
    <cellStyle name="20% - Accent1 4 3 3 2" xfId="15798" hidden="1" xr:uid="{00000000-0005-0000-0000-0000A0010000}"/>
    <cellStyle name="20% - Accent1 4 3 3 2" xfId="18166" hidden="1" xr:uid="{00000000-0005-0000-0000-0000A1010000}"/>
    <cellStyle name="20% - Accent1 4 3 3 2" xfId="21435" hidden="1" xr:uid="{00000000-0005-0000-0000-0000A2010000}"/>
    <cellStyle name="20% - Accent1 4 3 3 2" xfId="24619" hidden="1" xr:uid="{00000000-0005-0000-0000-0000A3010000}"/>
    <cellStyle name="20% - Accent1 4 3 3 2" xfId="28790" hidden="1" xr:uid="{00000000-0005-0000-0000-0000A4010000}"/>
    <cellStyle name="20% - Accent1 4 3 3 2" xfId="28905" hidden="1" xr:uid="{00000000-0005-0000-0000-0000A5010000}"/>
    <cellStyle name="20% - Accent1 4 3 3 2" xfId="29628" hidden="1" xr:uid="{00000000-0005-0000-0000-0000A6010000}"/>
    <cellStyle name="20% - Accent1 4 3 3 2" xfId="29801" hidden="1" xr:uid="{00000000-0005-0000-0000-0000A7010000}"/>
    <cellStyle name="20% - Accent1 4 3 3 2" xfId="30194" hidden="1" xr:uid="{00000000-0005-0000-0000-0000A8010000}"/>
    <cellStyle name="20% - Accent1 4 3 3 2" xfId="30342" hidden="1" xr:uid="{00000000-0005-0000-0000-0000A9010000}"/>
    <cellStyle name="20% - Accent1 4 3 3 2" xfId="30680" hidden="1" xr:uid="{00000000-0005-0000-0000-0000AA010000}"/>
    <cellStyle name="20% - Accent1 4 3 3 2" xfId="31017" hidden="1" xr:uid="{00000000-0005-0000-0000-0000AB010000}"/>
    <cellStyle name="20% - Accent1 4 3 3 2" xfId="31582" hidden="1" xr:uid="{00000000-0005-0000-0000-0000AC010000}"/>
    <cellStyle name="20% - Accent1 4 3 3 2" xfId="31697" hidden="1" xr:uid="{00000000-0005-0000-0000-0000AD010000}"/>
    <cellStyle name="20% - Accent1 4 3 3 2" xfId="32420" hidden="1" xr:uid="{00000000-0005-0000-0000-0000AE010000}"/>
    <cellStyle name="20% - Accent1 4 3 3 2" xfId="32593" hidden="1" xr:uid="{00000000-0005-0000-0000-0000AF010000}"/>
    <cellStyle name="20% - Accent1 4 3 3 2" xfId="32986" hidden="1" xr:uid="{00000000-0005-0000-0000-0000B0010000}"/>
    <cellStyle name="20% - Accent1 4 3 3 2" xfId="33134" hidden="1" xr:uid="{00000000-0005-0000-0000-0000B1010000}"/>
    <cellStyle name="20% - Accent1 4 3 3 2" xfId="33472" hidden="1" xr:uid="{00000000-0005-0000-0000-0000B2010000}"/>
    <cellStyle name="20% - Accent1 4 3 3 2" xfId="33809" hidden="1" xr:uid="{00000000-0005-0000-0000-0000B3010000}"/>
    <cellStyle name="20% - Accent1 5 2" xfId="1641" hidden="1" xr:uid="{00000000-0005-0000-0000-0000B4010000}"/>
    <cellStyle name="20% - Accent1 5 2" xfId="2907" hidden="1" xr:uid="{00000000-0005-0000-0000-0000B5010000}"/>
    <cellStyle name="20% - Accent1 5 2" xfId="9533" hidden="1" xr:uid="{00000000-0005-0000-0000-0000B6010000}"/>
    <cellStyle name="20% - Accent1 5 2" xfId="12046" hidden="1" xr:uid="{00000000-0005-0000-0000-0000B7010000}"/>
    <cellStyle name="20% - Accent1 5 2" xfId="15784" hidden="1" xr:uid="{00000000-0005-0000-0000-0000B8010000}"/>
    <cellStyle name="20% - Accent1 5 2" xfId="18152" hidden="1" xr:uid="{00000000-0005-0000-0000-0000B9010000}"/>
    <cellStyle name="20% - Accent1 5 2" xfId="21421" hidden="1" xr:uid="{00000000-0005-0000-0000-0000BA010000}"/>
    <cellStyle name="20% - Accent1 5 2" xfId="24605" hidden="1" xr:uid="{00000000-0005-0000-0000-0000BB010000}"/>
    <cellStyle name="20% - Accent1 5 2" xfId="28776" hidden="1" xr:uid="{00000000-0005-0000-0000-0000BC010000}"/>
    <cellStyle name="20% - Accent1 5 2" xfId="28891" hidden="1" xr:uid="{00000000-0005-0000-0000-0000BD010000}"/>
    <cellStyle name="20% - Accent1 5 2" xfId="29614" hidden="1" xr:uid="{00000000-0005-0000-0000-0000BE010000}"/>
    <cellStyle name="20% - Accent1 5 2" xfId="29787" hidden="1" xr:uid="{00000000-0005-0000-0000-0000BF010000}"/>
    <cellStyle name="20% - Accent1 5 2" xfId="30180" hidden="1" xr:uid="{00000000-0005-0000-0000-0000C0010000}"/>
    <cellStyle name="20% - Accent1 5 2" xfId="30328" hidden="1" xr:uid="{00000000-0005-0000-0000-0000C1010000}"/>
    <cellStyle name="20% - Accent1 5 2" xfId="30666" hidden="1" xr:uid="{00000000-0005-0000-0000-0000C2010000}"/>
    <cellStyle name="20% - Accent1 5 2" xfId="31003" hidden="1" xr:uid="{00000000-0005-0000-0000-0000C3010000}"/>
    <cellStyle name="20% - Accent1 5 2" xfId="31568" hidden="1" xr:uid="{00000000-0005-0000-0000-0000C4010000}"/>
    <cellStyle name="20% - Accent1 5 2" xfId="31683" hidden="1" xr:uid="{00000000-0005-0000-0000-0000C5010000}"/>
    <cellStyle name="20% - Accent1 5 2" xfId="32406" hidden="1" xr:uid="{00000000-0005-0000-0000-0000C6010000}"/>
    <cellStyle name="20% - Accent1 5 2" xfId="32579" hidden="1" xr:uid="{00000000-0005-0000-0000-0000C7010000}"/>
    <cellStyle name="20% - Accent1 5 2" xfId="32972" hidden="1" xr:uid="{00000000-0005-0000-0000-0000C8010000}"/>
    <cellStyle name="20% - Accent1 5 2" xfId="33120" hidden="1" xr:uid="{00000000-0005-0000-0000-0000C9010000}"/>
    <cellStyle name="20% - Accent1 5 2" xfId="33458" hidden="1" xr:uid="{00000000-0005-0000-0000-0000CA010000}"/>
    <cellStyle name="20% - Accent1 5 2" xfId="33795" hidden="1" xr:uid="{00000000-0005-0000-0000-0000CB010000}"/>
    <cellStyle name="20% - Accent1 7" xfId="407" hidden="1" xr:uid="{00000000-0005-0000-0000-0000CC010000}"/>
    <cellStyle name="20% - Accent1 7" xfId="626" hidden="1" xr:uid="{00000000-0005-0000-0000-0000CD010000}"/>
    <cellStyle name="20% - Accent1 7" xfId="963" hidden="1" xr:uid="{00000000-0005-0000-0000-0000CE010000}"/>
    <cellStyle name="20% - Accent1 7" xfId="1305" hidden="1" xr:uid="{00000000-0005-0000-0000-0000CF010000}"/>
    <cellStyle name="20% - Accent1 7" xfId="6514" hidden="1" xr:uid="{00000000-0005-0000-0000-0000D0010000}"/>
    <cellStyle name="20% - Accent1 7" xfId="6853" hidden="1" xr:uid="{00000000-0005-0000-0000-0000D1010000}"/>
    <cellStyle name="20% - Accent1 7" xfId="7196" hidden="1" xr:uid="{00000000-0005-0000-0000-0000D2010000}"/>
    <cellStyle name="20% - Accent1 7" xfId="3902" hidden="1" xr:uid="{00000000-0005-0000-0000-0000D3010000}"/>
    <cellStyle name="20% - Accent1 7" xfId="10785" hidden="1" xr:uid="{00000000-0005-0000-0000-0000D4010000}"/>
    <cellStyle name="20% - Accent1 7" xfId="4378" hidden="1" xr:uid="{00000000-0005-0000-0000-0000D5010000}"/>
    <cellStyle name="20% - Accent1 7" xfId="10903" hidden="1" xr:uid="{00000000-0005-0000-0000-0000D6010000}"/>
    <cellStyle name="20% - Accent1 7" xfId="13292" hidden="1" xr:uid="{00000000-0005-0000-0000-0000D7010000}"/>
    <cellStyle name="20% - Accent1 7" xfId="13634" hidden="1" xr:uid="{00000000-0005-0000-0000-0000D8010000}"/>
    <cellStyle name="20% - Accent1 7" xfId="4788" hidden="1" xr:uid="{00000000-0005-0000-0000-0000D9010000}"/>
    <cellStyle name="20% - Accent1 7" xfId="16989" hidden="1" xr:uid="{00000000-0005-0000-0000-0000DA010000}"/>
    <cellStyle name="20% - Accent1 7" xfId="11471" hidden="1" xr:uid="{00000000-0005-0000-0000-0000DB010000}"/>
    <cellStyle name="20% - Accent1 7" xfId="17071" hidden="1" xr:uid="{00000000-0005-0000-0000-0000DC010000}"/>
    <cellStyle name="20% - Accent1 7" xfId="19375" hidden="1" xr:uid="{00000000-0005-0000-0000-0000DD010000}"/>
    <cellStyle name="20% - Accent1 7" xfId="19717" hidden="1" xr:uid="{00000000-0005-0000-0000-0000DE010000}"/>
    <cellStyle name="20% - Accent1 7" xfId="20355" hidden="1" xr:uid="{00000000-0005-0000-0000-0000DF010000}"/>
    <cellStyle name="20% - Accent1 7" xfId="22628" hidden="1" xr:uid="{00000000-0005-0000-0000-0000E0010000}"/>
    <cellStyle name="20% - Accent1 7" xfId="22970" hidden="1" xr:uid="{00000000-0005-0000-0000-0000E1010000}"/>
    <cellStyle name="20% - Accent1 7" xfId="23559" hidden="1" xr:uid="{00000000-0005-0000-0000-0000E2010000}"/>
    <cellStyle name="20% - Accent1 7" xfId="25794" hidden="1" xr:uid="{00000000-0005-0000-0000-0000E3010000}"/>
    <cellStyle name="20% - Accent1 7" xfId="28453" hidden="1" xr:uid="{00000000-0005-0000-0000-0000E4010000}"/>
    <cellStyle name="20% - Accent1 7" xfId="28536" hidden="1" xr:uid="{00000000-0005-0000-0000-0000E5010000}"/>
    <cellStyle name="20% - Accent1 7" xfId="28614" hidden="1" xr:uid="{00000000-0005-0000-0000-0000E6010000}"/>
    <cellStyle name="20% - Accent1 7" xfId="28692" hidden="1" xr:uid="{00000000-0005-0000-0000-0000E7010000}"/>
    <cellStyle name="20% - Accent1 7" xfId="29274" hidden="1" xr:uid="{00000000-0005-0000-0000-0000E8010000}"/>
    <cellStyle name="20% - Accent1 7" xfId="29353" hidden="1" xr:uid="{00000000-0005-0000-0000-0000E9010000}"/>
    <cellStyle name="20% - Accent1 7" xfId="29431" hidden="1" xr:uid="{00000000-0005-0000-0000-0000EA010000}"/>
    <cellStyle name="20% - Accent1 7" xfId="28977" hidden="1" xr:uid="{00000000-0005-0000-0000-0000EB010000}"/>
    <cellStyle name="20% - Accent1 7" xfId="29731" hidden="1" xr:uid="{00000000-0005-0000-0000-0000EC010000}"/>
    <cellStyle name="20% - Accent1 7" xfId="29007" hidden="1" xr:uid="{00000000-0005-0000-0000-0000ED010000}"/>
    <cellStyle name="20% - Accent1 7" xfId="29743" hidden="1" xr:uid="{00000000-0005-0000-0000-0000EE010000}"/>
    <cellStyle name="20% - Accent1 7" xfId="29948" hidden="1" xr:uid="{00000000-0005-0000-0000-0000EF010000}"/>
    <cellStyle name="20% - Accent1 7" xfId="30026" hidden="1" xr:uid="{00000000-0005-0000-0000-0000F0010000}"/>
    <cellStyle name="20% - Accent1 7" xfId="29052" hidden="1" xr:uid="{00000000-0005-0000-0000-0000F1010000}"/>
    <cellStyle name="20% - Accent1 7" xfId="30289" hidden="1" xr:uid="{00000000-0005-0000-0000-0000F2010000}"/>
    <cellStyle name="20% - Accent1 7" xfId="29761" hidden="1" xr:uid="{00000000-0005-0000-0000-0000F3010000}"/>
    <cellStyle name="20% - Accent1 7" xfId="30292" hidden="1" xr:uid="{00000000-0005-0000-0000-0000F4010000}"/>
    <cellStyle name="20% - Accent1 7" xfId="30480" hidden="1" xr:uid="{00000000-0005-0000-0000-0000F5010000}"/>
    <cellStyle name="20% - Accent1 7" xfId="30558" hidden="1" xr:uid="{00000000-0005-0000-0000-0000F6010000}"/>
    <cellStyle name="20% - Accent1 7" xfId="30634" hidden="1" xr:uid="{00000000-0005-0000-0000-0000F7010000}"/>
    <cellStyle name="20% - Accent1 7" xfId="30817" hidden="1" xr:uid="{00000000-0005-0000-0000-0000F8010000}"/>
    <cellStyle name="20% - Accent1 7" xfId="30895" hidden="1" xr:uid="{00000000-0005-0000-0000-0000F9010000}"/>
    <cellStyle name="20% - Accent1 7" xfId="30971" hidden="1" xr:uid="{00000000-0005-0000-0000-0000FA010000}"/>
    <cellStyle name="20% - Accent1 7" xfId="31154" hidden="1" xr:uid="{00000000-0005-0000-0000-0000FB010000}"/>
    <cellStyle name="20% - Accent1 7" xfId="31245" hidden="1" xr:uid="{00000000-0005-0000-0000-0000FC010000}"/>
    <cellStyle name="20% - Accent1 7" xfId="31328" hidden="1" xr:uid="{00000000-0005-0000-0000-0000FD010000}"/>
    <cellStyle name="20% - Accent1 7" xfId="31406" hidden="1" xr:uid="{00000000-0005-0000-0000-0000FE010000}"/>
    <cellStyle name="20% - Accent1 7" xfId="31484" hidden="1" xr:uid="{00000000-0005-0000-0000-0000FF010000}"/>
    <cellStyle name="20% - Accent1 7" xfId="32066" hidden="1" xr:uid="{00000000-0005-0000-0000-000000020000}"/>
    <cellStyle name="20% - Accent1 7" xfId="32145" hidden="1" xr:uid="{00000000-0005-0000-0000-000001020000}"/>
    <cellStyle name="20% - Accent1 7" xfId="32223" hidden="1" xr:uid="{00000000-0005-0000-0000-000002020000}"/>
    <cellStyle name="20% - Accent1 7" xfId="31769" hidden="1" xr:uid="{00000000-0005-0000-0000-000003020000}"/>
    <cellStyle name="20% - Accent1 7" xfId="32523" hidden="1" xr:uid="{00000000-0005-0000-0000-000004020000}"/>
    <cellStyle name="20% - Accent1 7" xfId="31799" hidden="1" xr:uid="{00000000-0005-0000-0000-000005020000}"/>
    <cellStyle name="20% - Accent1 7" xfId="32535" hidden="1" xr:uid="{00000000-0005-0000-0000-000006020000}"/>
    <cellStyle name="20% - Accent1 7" xfId="32740" hidden="1" xr:uid="{00000000-0005-0000-0000-000007020000}"/>
    <cellStyle name="20% - Accent1 7" xfId="32818" hidden="1" xr:uid="{00000000-0005-0000-0000-000008020000}"/>
    <cellStyle name="20% - Accent1 7" xfId="31844" hidden="1" xr:uid="{00000000-0005-0000-0000-000009020000}"/>
    <cellStyle name="20% - Accent1 7" xfId="33081" hidden="1" xr:uid="{00000000-0005-0000-0000-00000A020000}"/>
    <cellStyle name="20% - Accent1 7" xfId="32553" hidden="1" xr:uid="{00000000-0005-0000-0000-00000B020000}"/>
    <cellStyle name="20% - Accent1 7" xfId="33084" hidden="1" xr:uid="{00000000-0005-0000-0000-00000C020000}"/>
    <cellStyle name="20% - Accent1 7" xfId="33272" hidden="1" xr:uid="{00000000-0005-0000-0000-00000D020000}"/>
    <cellStyle name="20% - Accent1 7" xfId="33350" hidden="1" xr:uid="{00000000-0005-0000-0000-00000E020000}"/>
    <cellStyle name="20% - Accent1 7" xfId="33426" hidden="1" xr:uid="{00000000-0005-0000-0000-00000F020000}"/>
    <cellStyle name="20% - Accent1 7" xfId="33609" hidden="1" xr:uid="{00000000-0005-0000-0000-000010020000}"/>
    <cellStyle name="20% - Accent1 7" xfId="33687" hidden="1" xr:uid="{00000000-0005-0000-0000-000011020000}"/>
    <cellStyle name="20% - Accent1 7" xfId="33763" hidden="1" xr:uid="{00000000-0005-0000-0000-000012020000}"/>
    <cellStyle name="20% - Accent1 7" xfId="33946" hidden="1" xr:uid="{00000000-0005-0000-0000-000013020000}"/>
    <cellStyle name="20% - Accent1 8" xfId="454" hidden="1" xr:uid="{00000000-0005-0000-0000-000014020000}"/>
    <cellStyle name="20% - Accent1 8" xfId="736" hidden="1" xr:uid="{00000000-0005-0000-0000-000015020000}"/>
    <cellStyle name="20% - Accent1 8" xfId="1067" hidden="1" xr:uid="{00000000-0005-0000-0000-000016020000}"/>
    <cellStyle name="20% - Accent1 8" xfId="1409" hidden="1" xr:uid="{00000000-0005-0000-0000-000017020000}"/>
    <cellStyle name="20% - Accent1 8" xfId="6625" hidden="1" xr:uid="{00000000-0005-0000-0000-000018020000}"/>
    <cellStyle name="20% - Accent1 8" xfId="6958" hidden="1" xr:uid="{00000000-0005-0000-0000-000019020000}"/>
    <cellStyle name="20% - Accent1 8" xfId="7303" hidden="1" xr:uid="{00000000-0005-0000-0000-00001A020000}"/>
    <cellStyle name="20% - Accent1 8" xfId="8260" hidden="1" xr:uid="{00000000-0005-0000-0000-00001B020000}"/>
    <cellStyle name="20% - Accent1 8" xfId="7872" hidden="1" xr:uid="{00000000-0005-0000-0000-00001C020000}"/>
    <cellStyle name="20% - Accent1 8" xfId="5692" hidden="1" xr:uid="{00000000-0005-0000-0000-00001D020000}"/>
    <cellStyle name="20% - Accent1 8" xfId="4541" hidden="1" xr:uid="{00000000-0005-0000-0000-00001E020000}"/>
    <cellStyle name="20% - Accent1 8" xfId="13396" hidden="1" xr:uid="{00000000-0005-0000-0000-00001F020000}"/>
    <cellStyle name="20% - Accent1 8" xfId="13738" hidden="1" xr:uid="{00000000-0005-0000-0000-000020020000}"/>
    <cellStyle name="20% - Accent1 8" xfId="14564" hidden="1" xr:uid="{00000000-0005-0000-0000-000021020000}"/>
    <cellStyle name="20% - Accent1 8" xfId="14233" hidden="1" xr:uid="{00000000-0005-0000-0000-000022020000}"/>
    <cellStyle name="20% - Accent1 8" xfId="7957" hidden="1" xr:uid="{00000000-0005-0000-0000-000023020000}"/>
    <cellStyle name="20% - Accent1 8" xfId="5709" hidden="1" xr:uid="{00000000-0005-0000-0000-000024020000}"/>
    <cellStyle name="20% - Accent1 8" xfId="19479" hidden="1" xr:uid="{00000000-0005-0000-0000-000025020000}"/>
    <cellStyle name="20% - Accent1 8" xfId="19821" hidden="1" xr:uid="{00000000-0005-0000-0000-000026020000}"/>
    <cellStyle name="20% - Accent1 8" xfId="9052" hidden="1" xr:uid="{00000000-0005-0000-0000-000027020000}"/>
    <cellStyle name="20% - Accent1 8" xfId="22732" hidden="1" xr:uid="{00000000-0005-0000-0000-000028020000}"/>
    <cellStyle name="20% - Accent1 8" xfId="23074" hidden="1" xr:uid="{00000000-0005-0000-0000-000029020000}"/>
    <cellStyle name="20% - Accent1 8" xfId="8968" hidden="1" xr:uid="{00000000-0005-0000-0000-00002A020000}"/>
    <cellStyle name="20% - Accent1 8" xfId="25898" hidden="1" xr:uid="{00000000-0005-0000-0000-00002B020000}"/>
    <cellStyle name="20% - Accent1 8" xfId="28469" hidden="1" xr:uid="{00000000-0005-0000-0000-00002C020000}"/>
    <cellStyle name="20% - Accent1 8" xfId="28548" hidden="1" xr:uid="{00000000-0005-0000-0000-00002D020000}"/>
    <cellStyle name="20% - Accent1 8" xfId="28625" hidden="1" xr:uid="{00000000-0005-0000-0000-00002E020000}"/>
    <cellStyle name="20% - Accent1 8" xfId="28703" hidden="1" xr:uid="{00000000-0005-0000-0000-00002F020000}"/>
    <cellStyle name="20% - Accent1 8" xfId="29287" hidden="1" xr:uid="{00000000-0005-0000-0000-000030020000}"/>
    <cellStyle name="20% - Accent1 8" xfId="29364" hidden="1" xr:uid="{00000000-0005-0000-0000-000031020000}"/>
    <cellStyle name="20% - Accent1 8" xfId="29443" hidden="1" xr:uid="{00000000-0005-0000-0000-000032020000}"/>
    <cellStyle name="20% - Accent1 8" xfId="29560" hidden="1" xr:uid="{00000000-0005-0000-0000-000033020000}"/>
    <cellStyle name="20% - Accent1 8" xfId="29533" hidden="1" xr:uid="{00000000-0005-0000-0000-000034020000}"/>
    <cellStyle name="20% - Accent1 8" xfId="29179" hidden="1" xr:uid="{00000000-0005-0000-0000-000035020000}"/>
    <cellStyle name="20% - Accent1 8" xfId="29023" hidden="1" xr:uid="{00000000-0005-0000-0000-000036020000}"/>
    <cellStyle name="20% - Accent1 8" xfId="29959" hidden="1" xr:uid="{00000000-0005-0000-0000-000037020000}"/>
    <cellStyle name="20% - Accent1 8" xfId="30037" hidden="1" xr:uid="{00000000-0005-0000-0000-000038020000}"/>
    <cellStyle name="20% - Accent1 8" xfId="30138" hidden="1" xr:uid="{00000000-0005-0000-0000-000039020000}"/>
    <cellStyle name="20% - Accent1 8" xfId="30120" hidden="1" xr:uid="{00000000-0005-0000-0000-00003A020000}"/>
    <cellStyle name="20% - Accent1 8" xfId="29541" hidden="1" xr:uid="{00000000-0005-0000-0000-00003B020000}"/>
    <cellStyle name="20% - Accent1 8" xfId="29183" hidden="1" xr:uid="{00000000-0005-0000-0000-00003C020000}"/>
    <cellStyle name="20% - Accent1 8" xfId="30491" hidden="1" xr:uid="{00000000-0005-0000-0000-00003D020000}"/>
    <cellStyle name="20% - Accent1 8" xfId="30569" hidden="1" xr:uid="{00000000-0005-0000-0000-00003E020000}"/>
    <cellStyle name="20% - Accent1 8" xfId="29590" hidden="1" xr:uid="{00000000-0005-0000-0000-00003F020000}"/>
    <cellStyle name="20% - Accent1 8" xfId="30828" hidden="1" xr:uid="{00000000-0005-0000-0000-000040020000}"/>
    <cellStyle name="20% - Accent1 8" xfId="30906" hidden="1" xr:uid="{00000000-0005-0000-0000-000041020000}"/>
    <cellStyle name="20% - Accent1 8" xfId="29587" hidden="1" xr:uid="{00000000-0005-0000-0000-000042020000}"/>
    <cellStyle name="20% - Accent1 8" xfId="31165" hidden="1" xr:uid="{00000000-0005-0000-0000-000043020000}"/>
    <cellStyle name="20% - Accent1 8" xfId="31261" hidden="1" xr:uid="{00000000-0005-0000-0000-000044020000}"/>
    <cellStyle name="20% - Accent1 8" xfId="31340" hidden="1" xr:uid="{00000000-0005-0000-0000-000045020000}"/>
    <cellStyle name="20% - Accent1 8" xfId="31417" hidden="1" xr:uid="{00000000-0005-0000-0000-000046020000}"/>
    <cellStyle name="20% - Accent1 8" xfId="31495" hidden="1" xr:uid="{00000000-0005-0000-0000-000047020000}"/>
    <cellStyle name="20% - Accent1 8" xfId="32079" hidden="1" xr:uid="{00000000-0005-0000-0000-000048020000}"/>
    <cellStyle name="20% - Accent1 8" xfId="32156" hidden="1" xr:uid="{00000000-0005-0000-0000-000049020000}"/>
    <cellStyle name="20% - Accent1 8" xfId="32235" hidden="1" xr:uid="{00000000-0005-0000-0000-00004A020000}"/>
    <cellStyle name="20% - Accent1 8" xfId="32352" hidden="1" xr:uid="{00000000-0005-0000-0000-00004B020000}"/>
    <cellStyle name="20% - Accent1 8" xfId="32325" hidden="1" xr:uid="{00000000-0005-0000-0000-00004C020000}"/>
    <cellStyle name="20% - Accent1 8" xfId="31971" hidden="1" xr:uid="{00000000-0005-0000-0000-00004D020000}"/>
    <cellStyle name="20% - Accent1 8" xfId="31815" hidden="1" xr:uid="{00000000-0005-0000-0000-00004E020000}"/>
    <cellStyle name="20% - Accent1 8" xfId="32751" hidden="1" xr:uid="{00000000-0005-0000-0000-00004F020000}"/>
    <cellStyle name="20% - Accent1 8" xfId="32829" hidden="1" xr:uid="{00000000-0005-0000-0000-000050020000}"/>
    <cellStyle name="20% - Accent1 8" xfId="32930" hidden="1" xr:uid="{00000000-0005-0000-0000-000051020000}"/>
    <cellStyle name="20% - Accent1 8" xfId="32912" hidden="1" xr:uid="{00000000-0005-0000-0000-000052020000}"/>
    <cellStyle name="20% - Accent1 8" xfId="32333" hidden="1" xr:uid="{00000000-0005-0000-0000-000053020000}"/>
    <cellStyle name="20% - Accent1 8" xfId="31975" hidden="1" xr:uid="{00000000-0005-0000-0000-000054020000}"/>
    <cellStyle name="20% - Accent1 8" xfId="33283" hidden="1" xr:uid="{00000000-0005-0000-0000-000055020000}"/>
    <cellStyle name="20% - Accent1 8" xfId="33361" hidden="1" xr:uid="{00000000-0005-0000-0000-000056020000}"/>
    <cellStyle name="20% - Accent1 8" xfId="32382" hidden="1" xr:uid="{00000000-0005-0000-0000-000057020000}"/>
    <cellStyle name="20% - Accent1 8" xfId="33620" hidden="1" xr:uid="{00000000-0005-0000-0000-000058020000}"/>
    <cellStyle name="20% - Accent1 8" xfId="33698" hidden="1" xr:uid="{00000000-0005-0000-0000-000059020000}"/>
    <cellStyle name="20% - Accent1 8" xfId="32379" hidden="1" xr:uid="{00000000-0005-0000-0000-00005A020000}"/>
    <cellStyle name="20% - Accent1 8" xfId="33957" hidden="1" xr:uid="{00000000-0005-0000-0000-00005B020000}"/>
    <cellStyle name="20% - Accent1 9" xfId="488" hidden="1" xr:uid="{00000000-0005-0000-0000-00005C020000}"/>
    <cellStyle name="20% - Accent1 9" xfId="810" hidden="1" xr:uid="{00000000-0005-0000-0000-00005D020000}"/>
    <cellStyle name="20% - Accent1 9" xfId="1134" hidden="1" xr:uid="{00000000-0005-0000-0000-00005E020000}"/>
    <cellStyle name="20% - Accent1 9" xfId="1476" hidden="1" xr:uid="{00000000-0005-0000-0000-00005F020000}"/>
    <cellStyle name="20% - Accent1 9" xfId="6700" hidden="1" xr:uid="{00000000-0005-0000-0000-000060020000}"/>
    <cellStyle name="20% - Accent1 9" xfId="7025" hidden="1" xr:uid="{00000000-0005-0000-0000-000061020000}"/>
    <cellStyle name="20% - Accent1 9" xfId="7370" hidden="1" xr:uid="{00000000-0005-0000-0000-000062020000}"/>
    <cellStyle name="20% - Accent1 9" xfId="8090" hidden="1" xr:uid="{00000000-0005-0000-0000-000063020000}"/>
    <cellStyle name="20% - Accent1 9" xfId="6049" hidden="1" xr:uid="{00000000-0005-0000-0000-000064020000}"/>
    <cellStyle name="20% - Accent1 9" xfId="4992" hidden="1" xr:uid="{00000000-0005-0000-0000-000065020000}"/>
    <cellStyle name="20% - Accent1 9" xfId="13139" hidden="1" xr:uid="{00000000-0005-0000-0000-000066020000}"/>
    <cellStyle name="20% - Accent1 9" xfId="13463" hidden="1" xr:uid="{00000000-0005-0000-0000-000067020000}"/>
    <cellStyle name="20% - Accent1 9" xfId="13805" hidden="1" xr:uid="{00000000-0005-0000-0000-000068020000}"/>
    <cellStyle name="20% - Accent1 9" xfId="14425" hidden="1" xr:uid="{00000000-0005-0000-0000-000069020000}"/>
    <cellStyle name="20% - Accent1 9" xfId="12754" hidden="1" xr:uid="{00000000-0005-0000-0000-00006A020000}"/>
    <cellStyle name="20% - Accent1 9" xfId="4237" hidden="1" xr:uid="{00000000-0005-0000-0000-00006B020000}"/>
    <cellStyle name="20% - Accent1 9" xfId="19220" hidden="1" xr:uid="{00000000-0005-0000-0000-00006C020000}"/>
    <cellStyle name="20% - Accent1 9" xfId="19546" hidden="1" xr:uid="{00000000-0005-0000-0000-00006D020000}"/>
    <cellStyle name="20% - Accent1 9" xfId="19888" hidden="1" xr:uid="{00000000-0005-0000-0000-00006E020000}"/>
    <cellStyle name="20% - Accent1 9" xfId="22473" hidden="1" xr:uid="{00000000-0005-0000-0000-00006F020000}"/>
    <cellStyle name="20% - Accent1 9" xfId="22799" hidden="1" xr:uid="{00000000-0005-0000-0000-000070020000}"/>
    <cellStyle name="20% - Accent1 9" xfId="23141" hidden="1" xr:uid="{00000000-0005-0000-0000-000071020000}"/>
    <cellStyle name="20% - Accent1 9" xfId="25641" hidden="1" xr:uid="{00000000-0005-0000-0000-000072020000}"/>
    <cellStyle name="20% - Accent1 9" xfId="25965" hidden="1" xr:uid="{00000000-0005-0000-0000-000073020000}"/>
    <cellStyle name="20% - Accent1 9" xfId="28482" hidden="1" xr:uid="{00000000-0005-0000-0000-000074020000}"/>
    <cellStyle name="20% - Accent1 9" xfId="28556" hidden="1" xr:uid="{00000000-0005-0000-0000-000075020000}"/>
    <cellStyle name="20% - Accent1 9" xfId="28632" hidden="1" xr:uid="{00000000-0005-0000-0000-000076020000}"/>
    <cellStyle name="20% - Accent1 9" xfId="28710" hidden="1" xr:uid="{00000000-0005-0000-0000-000077020000}"/>
    <cellStyle name="20% - Accent1 9" xfId="29295" hidden="1" xr:uid="{00000000-0005-0000-0000-000078020000}"/>
    <cellStyle name="20% - Accent1 9" xfId="29371" hidden="1" xr:uid="{00000000-0005-0000-0000-000079020000}"/>
    <cellStyle name="20% - Accent1 9" xfId="29450" hidden="1" xr:uid="{00000000-0005-0000-0000-00007A020000}"/>
    <cellStyle name="20% - Accent1 9" xfId="29545" hidden="1" xr:uid="{00000000-0005-0000-0000-00007B020000}"/>
    <cellStyle name="20% - Accent1 9" xfId="29223" hidden="1" xr:uid="{00000000-0005-0000-0000-00007C020000}"/>
    <cellStyle name="20% - Accent1 9" xfId="29081" hidden="1" xr:uid="{00000000-0005-0000-0000-00007D020000}"/>
    <cellStyle name="20% - Accent1 9" xfId="29890" hidden="1" xr:uid="{00000000-0005-0000-0000-00007E020000}"/>
    <cellStyle name="20% - Accent1 9" xfId="29966" hidden="1" xr:uid="{00000000-0005-0000-0000-00007F020000}"/>
    <cellStyle name="20% - Accent1 9" xfId="30044" hidden="1" xr:uid="{00000000-0005-0000-0000-000080020000}"/>
    <cellStyle name="20% - Accent1 9" xfId="30127" hidden="1" xr:uid="{00000000-0005-0000-0000-000081020000}"/>
    <cellStyle name="20% - Accent1 9" xfId="29880" hidden="1" xr:uid="{00000000-0005-0000-0000-000082020000}"/>
    <cellStyle name="20% - Accent1 9" xfId="28998" hidden="1" xr:uid="{00000000-0005-0000-0000-000083020000}"/>
    <cellStyle name="20% - Accent1 9" xfId="30422" hidden="1" xr:uid="{00000000-0005-0000-0000-000084020000}"/>
    <cellStyle name="20% - Accent1 9" xfId="30498" hidden="1" xr:uid="{00000000-0005-0000-0000-000085020000}"/>
    <cellStyle name="20% - Accent1 9" xfId="30576" hidden="1" xr:uid="{00000000-0005-0000-0000-000086020000}"/>
    <cellStyle name="20% - Accent1 9" xfId="30759" hidden="1" xr:uid="{00000000-0005-0000-0000-000087020000}"/>
    <cellStyle name="20% - Accent1 9" xfId="30835" hidden="1" xr:uid="{00000000-0005-0000-0000-000088020000}"/>
    <cellStyle name="20% - Accent1 9" xfId="30913" hidden="1" xr:uid="{00000000-0005-0000-0000-000089020000}"/>
    <cellStyle name="20% - Accent1 9" xfId="31096" hidden="1" xr:uid="{00000000-0005-0000-0000-00008A020000}"/>
    <cellStyle name="20% - Accent1 9" xfId="31172" hidden="1" xr:uid="{00000000-0005-0000-0000-00008B020000}"/>
    <cellStyle name="20% - Accent1 9" xfId="31274" hidden="1" xr:uid="{00000000-0005-0000-0000-00008C020000}"/>
    <cellStyle name="20% - Accent1 9" xfId="31348" hidden="1" xr:uid="{00000000-0005-0000-0000-00008D020000}"/>
    <cellStyle name="20% - Accent1 9" xfId="31424" hidden="1" xr:uid="{00000000-0005-0000-0000-00008E020000}"/>
    <cellStyle name="20% - Accent1 9" xfId="31502" hidden="1" xr:uid="{00000000-0005-0000-0000-00008F020000}"/>
    <cellStyle name="20% - Accent1 9" xfId="32087" hidden="1" xr:uid="{00000000-0005-0000-0000-000090020000}"/>
    <cellStyle name="20% - Accent1 9" xfId="32163" hidden="1" xr:uid="{00000000-0005-0000-0000-000091020000}"/>
    <cellStyle name="20% - Accent1 9" xfId="32242" hidden="1" xr:uid="{00000000-0005-0000-0000-000092020000}"/>
    <cellStyle name="20% - Accent1 9" xfId="32337" hidden="1" xr:uid="{00000000-0005-0000-0000-000093020000}"/>
    <cellStyle name="20% - Accent1 9" xfId="32015" hidden="1" xr:uid="{00000000-0005-0000-0000-000094020000}"/>
    <cellStyle name="20% - Accent1 9" xfId="31873" hidden="1" xr:uid="{00000000-0005-0000-0000-000095020000}"/>
    <cellStyle name="20% - Accent1 9" xfId="32682" hidden="1" xr:uid="{00000000-0005-0000-0000-000096020000}"/>
    <cellStyle name="20% - Accent1 9" xfId="32758" hidden="1" xr:uid="{00000000-0005-0000-0000-000097020000}"/>
    <cellStyle name="20% - Accent1 9" xfId="32836" hidden="1" xr:uid="{00000000-0005-0000-0000-000098020000}"/>
    <cellStyle name="20% - Accent1 9" xfId="32919" hidden="1" xr:uid="{00000000-0005-0000-0000-000099020000}"/>
    <cellStyle name="20% - Accent1 9" xfId="32672" hidden="1" xr:uid="{00000000-0005-0000-0000-00009A020000}"/>
    <cellStyle name="20% - Accent1 9" xfId="31790" hidden="1" xr:uid="{00000000-0005-0000-0000-00009B020000}"/>
    <cellStyle name="20% - Accent1 9" xfId="33214" hidden="1" xr:uid="{00000000-0005-0000-0000-00009C020000}"/>
    <cellStyle name="20% - Accent1 9" xfId="33290" hidden="1" xr:uid="{00000000-0005-0000-0000-00009D020000}"/>
    <cellStyle name="20% - Accent1 9" xfId="33368" hidden="1" xr:uid="{00000000-0005-0000-0000-00009E020000}"/>
    <cellStyle name="20% - Accent1 9" xfId="33551" hidden="1" xr:uid="{00000000-0005-0000-0000-00009F020000}"/>
    <cellStyle name="20% - Accent1 9" xfId="33627" hidden="1" xr:uid="{00000000-0005-0000-0000-0000A0020000}"/>
    <cellStyle name="20% - Accent1 9" xfId="33705" hidden="1" xr:uid="{00000000-0005-0000-0000-0000A1020000}"/>
    <cellStyle name="20% - Accent1 9" xfId="33888" hidden="1" xr:uid="{00000000-0005-0000-0000-0000A2020000}"/>
    <cellStyle name="20% - Accent1 9" xfId="33964" hidden="1" xr:uid="{00000000-0005-0000-0000-0000A3020000}"/>
    <cellStyle name="20% - Accent2" xfId="25" builtinId="34" hidden="1" customBuiltin="1"/>
    <cellStyle name="20% - Accent2" xfId="73" builtinId="34" hidden="1" customBuiltin="1"/>
    <cellStyle name="20% - Accent2" xfId="108" builtinId="34" hidden="1" customBuiltin="1"/>
    <cellStyle name="20% - Accent2" xfId="151" builtinId="34" hidden="1" customBuiltin="1"/>
    <cellStyle name="20% - Accent2" xfId="193" builtinId="34" hidden="1" customBuiltin="1"/>
    <cellStyle name="20% - Accent2" xfId="227" builtinId="34" hidden="1" customBuiltin="1"/>
    <cellStyle name="20% - Accent2" xfId="264" builtinId="34" hidden="1" customBuiltin="1"/>
    <cellStyle name="20% - Accent2" xfId="301" builtinId="34" hidden="1" customBuiltin="1"/>
    <cellStyle name="20% - Accent2" xfId="335" builtinId="34" hidden="1" customBuiltin="1"/>
    <cellStyle name="20% - Accent2" xfId="370" builtinId="34" hidden="1" customBuiltin="1"/>
    <cellStyle name="20% - Accent2" xfId="3921" builtinId="34" hidden="1" customBuiltin="1"/>
    <cellStyle name="20% - Accent2" xfId="3955" builtinId="34" hidden="1" customBuiltin="1"/>
    <cellStyle name="20% - Accent2" xfId="3992" builtinId="34" hidden="1" customBuiltin="1"/>
    <cellStyle name="20% - Accent2" xfId="4029" builtinId="34" hidden="1" customBuiltin="1"/>
    <cellStyle name="20% - Accent2" xfId="4063" builtinId="34" hidden="1" customBuiltin="1"/>
    <cellStyle name="20% - Accent2" xfId="4261" builtinId="34" hidden="1" customBuiltin="1"/>
    <cellStyle name="20% - Accent2" xfId="10722" builtinId="34" hidden="1" customBuiltin="1"/>
    <cellStyle name="20% - Accent2" xfId="8379" builtinId="34" hidden="1" customBuiltin="1"/>
    <cellStyle name="20% - Accent2" xfId="4819" builtinId="34" hidden="1" customBuiltin="1"/>
    <cellStyle name="20% - Accent2" xfId="8307" builtinId="34" hidden="1" customBuiltin="1"/>
    <cellStyle name="20% - Accent2" xfId="6094" builtinId="34" hidden="1" customBuiltin="1"/>
    <cellStyle name="20% - Accent2" xfId="5604" builtinId="34" hidden="1" customBuiltin="1"/>
    <cellStyle name="20% - Accent2" xfId="6157" builtinId="34" hidden="1" customBuiltin="1"/>
    <cellStyle name="20% - Accent2" xfId="7852" builtinId="34" hidden="1" customBuiltin="1"/>
    <cellStyle name="20% - Accent2" xfId="10855" builtinId="34" hidden="1" customBuiltin="1"/>
    <cellStyle name="20% - Accent2" xfId="5859" builtinId="34" hidden="1" customBuiltin="1"/>
    <cellStyle name="20% - Accent2" xfId="5434" builtinId="34" hidden="1" customBuiltin="1"/>
    <cellStyle name="20% - Accent2" xfId="4721" builtinId="34" hidden="1" customBuiltin="1"/>
    <cellStyle name="20% - Accent2" xfId="16930" builtinId="34" hidden="1" customBuiltin="1"/>
    <cellStyle name="20% - Accent2" xfId="14671" builtinId="34" hidden="1" customBuiltin="1"/>
    <cellStyle name="20% - Accent2" xfId="4331" builtinId="34" hidden="1" customBuiltin="1"/>
    <cellStyle name="20% - Accent2" xfId="14606" builtinId="34" hidden="1" customBuiltin="1"/>
    <cellStyle name="20% - Accent2" xfId="10953" builtinId="34" hidden="1" customBuiltin="1"/>
    <cellStyle name="20% - Accent2" xfId="5111" builtinId="34" hidden="1" customBuiltin="1"/>
    <cellStyle name="20% - Accent2" xfId="11696" builtinId="34" hidden="1" customBuiltin="1"/>
    <cellStyle name="20% - Accent2" xfId="14218" builtinId="34" hidden="1" customBuiltin="1"/>
    <cellStyle name="20% - Accent2" xfId="17033" builtinId="34" hidden="1" customBuiltin="1"/>
    <cellStyle name="20% - Accent2" xfId="6353" builtinId="34" hidden="1" customBuiltin="1"/>
    <cellStyle name="20% - Accent2" xfId="8411" builtinId="34" hidden="1" customBuiltin="1"/>
    <cellStyle name="20% - Accent2" xfId="4593" builtinId="34" hidden="1" customBuiltin="1"/>
    <cellStyle name="20% - Accent2" xfId="14248" builtinId="34" hidden="1" customBuiltin="1"/>
    <cellStyle name="20% - Accent2" xfId="7913" builtinId="34" hidden="1" customBuiltin="1"/>
    <cellStyle name="20% - Accent2" xfId="8089" builtinId="34" hidden="1" customBuiltin="1"/>
    <cellStyle name="20% - Accent2" xfId="14550" builtinId="34" hidden="1" customBuiltin="1"/>
    <cellStyle name="20% - Accent2" xfId="5534" builtinId="34" hidden="1" customBuiltin="1"/>
    <cellStyle name="20% - Accent2" xfId="14517" builtinId="34" hidden="1" customBuiltin="1"/>
    <cellStyle name="20% - Accent2" xfId="14574" builtinId="34" hidden="1" customBuiltin="1"/>
    <cellStyle name="20% - Accent2" xfId="14684" builtinId="34" hidden="1" customBuiltin="1"/>
    <cellStyle name="20% - Accent2" xfId="10923" builtinId="34" hidden="1" customBuiltin="1"/>
    <cellStyle name="20% - Accent2" xfId="10770" builtinId="34" hidden="1" customBuiltin="1"/>
    <cellStyle name="20% - Accent2" xfId="10760" builtinId="34" hidden="1" customBuiltin="1"/>
    <cellStyle name="20% - Accent2" xfId="4954" builtinId="34" hidden="1" customBuiltin="1"/>
    <cellStyle name="20% - Accent2 10" xfId="528" hidden="1" xr:uid="{00000000-0005-0000-0000-0000D8020000}"/>
    <cellStyle name="20% - Accent2 10" xfId="852" hidden="1" xr:uid="{00000000-0005-0000-0000-0000D9020000}"/>
    <cellStyle name="20% - Accent2 10" xfId="1173" hidden="1" xr:uid="{00000000-0005-0000-0000-0000DA020000}"/>
    <cellStyle name="20% - Accent2 10" xfId="1515" hidden="1" xr:uid="{00000000-0005-0000-0000-0000DB020000}"/>
    <cellStyle name="20% - Accent2 10" xfId="6742" hidden="1" xr:uid="{00000000-0005-0000-0000-0000DC020000}"/>
    <cellStyle name="20% - Accent2 10" xfId="7064" hidden="1" xr:uid="{00000000-0005-0000-0000-0000DD020000}"/>
    <cellStyle name="20% - Accent2 10" xfId="7410" hidden="1" xr:uid="{00000000-0005-0000-0000-0000DE020000}"/>
    <cellStyle name="20% - Accent2 10" xfId="8141" hidden="1" xr:uid="{00000000-0005-0000-0000-0000DF020000}"/>
    <cellStyle name="20% - Accent2 10" xfId="5093" hidden="1" xr:uid="{00000000-0005-0000-0000-0000E0020000}"/>
    <cellStyle name="20% - Accent2 10" xfId="5241" hidden="1" xr:uid="{00000000-0005-0000-0000-0000E1020000}"/>
    <cellStyle name="20% - Accent2 10" xfId="13181" hidden="1" xr:uid="{00000000-0005-0000-0000-0000E2020000}"/>
    <cellStyle name="20% - Accent2 10" xfId="13502" hidden="1" xr:uid="{00000000-0005-0000-0000-0000E3020000}"/>
    <cellStyle name="20% - Accent2 10" xfId="13844" hidden="1" xr:uid="{00000000-0005-0000-0000-0000E4020000}"/>
    <cellStyle name="20% - Accent2 10" xfId="14469" hidden="1" xr:uid="{00000000-0005-0000-0000-0000E5020000}"/>
    <cellStyle name="20% - Accent2 10" xfId="6296" hidden="1" xr:uid="{00000000-0005-0000-0000-0000E6020000}"/>
    <cellStyle name="20% - Accent2 10" xfId="6259" hidden="1" xr:uid="{00000000-0005-0000-0000-0000E7020000}"/>
    <cellStyle name="20% - Accent2 10" xfId="19263" hidden="1" xr:uid="{00000000-0005-0000-0000-0000E8020000}"/>
    <cellStyle name="20% - Accent2 10" xfId="19585" hidden="1" xr:uid="{00000000-0005-0000-0000-0000E9020000}"/>
    <cellStyle name="20% - Accent2 10" xfId="19927" hidden="1" xr:uid="{00000000-0005-0000-0000-0000EA020000}"/>
    <cellStyle name="20% - Accent2 10" xfId="22516" hidden="1" xr:uid="{00000000-0005-0000-0000-0000EB020000}"/>
    <cellStyle name="20% - Accent2 10" xfId="22838" hidden="1" xr:uid="{00000000-0005-0000-0000-0000EC020000}"/>
    <cellStyle name="20% - Accent2 10" xfId="23180" hidden="1" xr:uid="{00000000-0005-0000-0000-0000ED020000}"/>
    <cellStyle name="20% - Accent2 10" xfId="25683" hidden="1" xr:uid="{00000000-0005-0000-0000-0000EE020000}"/>
    <cellStyle name="20% - Accent2 10" xfId="26004" hidden="1" xr:uid="{00000000-0005-0000-0000-0000EF020000}"/>
    <cellStyle name="20% - Accent2 10" xfId="28497" hidden="1" xr:uid="{00000000-0005-0000-0000-0000F0020000}"/>
    <cellStyle name="20% - Accent2 10" xfId="28571" hidden="1" xr:uid="{00000000-0005-0000-0000-0000F1020000}"/>
    <cellStyle name="20% - Accent2 10" xfId="28647" hidden="1" xr:uid="{00000000-0005-0000-0000-0000F2020000}"/>
    <cellStyle name="20% - Accent2 10" xfId="28725" hidden="1" xr:uid="{00000000-0005-0000-0000-0000F3020000}"/>
    <cellStyle name="20% - Accent2 10" xfId="29310" hidden="1" xr:uid="{00000000-0005-0000-0000-0000F4020000}"/>
    <cellStyle name="20% - Accent2 10" xfId="29386" hidden="1" xr:uid="{00000000-0005-0000-0000-0000F5020000}"/>
    <cellStyle name="20% - Accent2 10" xfId="29465" hidden="1" xr:uid="{00000000-0005-0000-0000-0000F6020000}"/>
    <cellStyle name="20% - Accent2 10" xfId="29547" hidden="1" xr:uid="{00000000-0005-0000-0000-0000F7020000}"/>
    <cellStyle name="20% - Accent2 10" xfId="29095" hidden="1" xr:uid="{00000000-0005-0000-0000-0000F8020000}"/>
    <cellStyle name="20% - Accent2 10" xfId="29112" hidden="1" xr:uid="{00000000-0005-0000-0000-0000F9020000}"/>
    <cellStyle name="20% - Accent2 10" xfId="29905" hidden="1" xr:uid="{00000000-0005-0000-0000-0000FA020000}"/>
    <cellStyle name="20% - Accent2 10" xfId="29981" hidden="1" xr:uid="{00000000-0005-0000-0000-0000FB020000}"/>
    <cellStyle name="20% - Accent2 10" xfId="30059" hidden="1" xr:uid="{00000000-0005-0000-0000-0000FC020000}"/>
    <cellStyle name="20% - Accent2 10" xfId="30129" hidden="1" xr:uid="{00000000-0005-0000-0000-0000FD020000}"/>
    <cellStyle name="20% - Accent2 10" xfId="29254" hidden="1" xr:uid="{00000000-0005-0000-0000-0000FE020000}"/>
    <cellStyle name="20% - Accent2 10" xfId="29250" hidden="1" xr:uid="{00000000-0005-0000-0000-0000FF020000}"/>
    <cellStyle name="20% - Accent2 10" xfId="30437" hidden="1" xr:uid="{00000000-0005-0000-0000-000000030000}"/>
    <cellStyle name="20% - Accent2 10" xfId="30513" hidden="1" xr:uid="{00000000-0005-0000-0000-000001030000}"/>
    <cellStyle name="20% - Accent2 10" xfId="30591" hidden="1" xr:uid="{00000000-0005-0000-0000-000002030000}"/>
    <cellStyle name="20% - Accent2 10" xfId="30774" hidden="1" xr:uid="{00000000-0005-0000-0000-000003030000}"/>
    <cellStyle name="20% - Accent2 10" xfId="30850" hidden="1" xr:uid="{00000000-0005-0000-0000-000004030000}"/>
    <cellStyle name="20% - Accent2 10" xfId="30928" hidden="1" xr:uid="{00000000-0005-0000-0000-000005030000}"/>
    <cellStyle name="20% - Accent2 10" xfId="31111" hidden="1" xr:uid="{00000000-0005-0000-0000-000006030000}"/>
    <cellStyle name="20% - Accent2 10" xfId="31187" hidden="1" xr:uid="{00000000-0005-0000-0000-000007030000}"/>
    <cellStyle name="20% - Accent2 10" xfId="31289" hidden="1" xr:uid="{00000000-0005-0000-0000-000008030000}"/>
    <cellStyle name="20% - Accent2 10" xfId="31363" hidden="1" xr:uid="{00000000-0005-0000-0000-000009030000}"/>
    <cellStyle name="20% - Accent2 10" xfId="31439" hidden="1" xr:uid="{00000000-0005-0000-0000-00000A030000}"/>
    <cellStyle name="20% - Accent2 10" xfId="31517" hidden="1" xr:uid="{00000000-0005-0000-0000-00000B030000}"/>
    <cellStyle name="20% - Accent2 10" xfId="32102" hidden="1" xr:uid="{00000000-0005-0000-0000-00000C030000}"/>
    <cellStyle name="20% - Accent2 10" xfId="32178" hidden="1" xr:uid="{00000000-0005-0000-0000-00000D030000}"/>
    <cellStyle name="20% - Accent2 10" xfId="32257" hidden="1" xr:uid="{00000000-0005-0000-0000-00000E030000}"/>
    <cellStyle name="20% - Accent2 10" xfId="32339" hidden="1" xr:uid="{00000000-0005-0000-0000-00000F030000}"/>
    <cellStyle name="20% - Accent2 10" xfId="31887" hidden="1" xr:uid="{00000000-0005-0000-0000-000010030000}"/>
    <cellStyle name="20% - Accent2 10" xfId="31904" hidden="1" xr:uid="{00000000-0005-0000-0000-000011030000}"/>
    <cellStyle name="20% - Accent2 10" xfId="32697" hidden="1" xr:uid="{00000000-0005-0000-0000-000012030000}"/>
    <cellStyle name="20% - Accent2 10" xfId="32773" hidden="1" xr:uid="{00000000-0005-0000-0000-000013030000}"/>
    <cellStyle name="20% - Accent2 10" xfId="32851" hidden="1" xr:uid="{00000000-0005-0000-0000-000014030000}"/>
    <cellStyle name="20% - Accent2 10" xfId="32921" hidden="1" xr:uid="{00000000-0005-0000-0000-000015030000}"/>
    <cellStyle name="20% - Accent2 10" xfId="32046" hidden="1" xr:uid="{00000000-0005-0000-0000-000016030000}"/>
    <cellStyle name="20% - Accent2 10" xfId="32042" hidden="1" xr:uid="{00000000-0005-0000-0000-000017030000}"/>
    <cellStyle name="20% - Accent2 10" xfId="33229" hidden="1" xr:uid="{00000000-0005-0000-0000-000018030000}"/>
    <cellStyle name="20% - Accent2 10" xfId="33305" hidden="1" xr:uid="{00000000-0005-0000-0000-000019030000}"/>
    <cellStyle name="20% - Accent2 10" xfId="33383" hidden="1" xr:uid="{00000000-0005-0000-0000-00001A030000}"/>
    <cellStyle name="20% - Accent2 10" xfId="33566" hidden="1" xr:uid="{00000000-0005-0000-0000-00001B030000}"/>
    <cellStyle name="20% - Accent2 10" xfId="33642" hidden="1" xr:uid="{00000000-0005-0000-0000-00001C030000}"/>
    <cellStyle name="20% - Accent2 10" xfId="33720" hidden="1" xr:uid="{00000000-0005-0000-0000-00001D030000}"/>
    <cellStyle name="20% - Accent2 10" xfId="33903" hidden="1" xr:uid="{00000000-0005-0000-0000-00001E030000}"/>
    <cellStyle name="20% - Accent2 10" xfId="33979" hidden="1" xr:uid="{00000000-0005-0000-0000-00001F030000}"/>
    <cellStyle name="20% - Accent2 11" xfId="564" hidden="1" xr:uid="{00000000-0005-0000-0000-000020030000}"/>
    <cellStyle name="20% - Accent2 11" xfId="888" hidden="1" xr:uid="{00000000-0005-0000-0000-000021030000}"/>
    <cellStyle name="20% - Accent2 11" xfId="1209" hidden="1" xr:uid="{00000000-0005-0000-0000-000022030000}"/>
    <cellStyle name="20% - Accent2 11" xfId="1551" hidden="1" xr:uid="{00000000-0005-0000-0000-000023030000}"/>
    <cellStyle name="20% - Accent2 11" xfId="6778" hidden="1" xr:uid="{00000000-0005-0000-0000-000024030000}"/>
    <cellStyle name="20% - Accent2 11" xfId="7100" hidden="1" xr:uid="{00000000-0005-0000-0000-000025030000}"/>
    <cellStyle name="20% - Accent2 11" xfId="7446" hidden="1" xr:uid="{00000000-0005-0000-0000-000026030000}"/>
    <cellStyle name="20% - Accent2 11" xfId="7666" hidden="1" xr:uid="{00000000-0005-0000-0000-000027030000}"/>
    <cellStyle name="20% - Accent2 11" xfId="4168" hidden="1" xr:uid="{00000000-0005-0000-0000-000028030000}"/>
    <cellStyle name="20% - Accent2 11" xfId="4873" hidden="1" xr:uid="{00000000-0005-0000-0000-000029030000}"/>
    <cellStyle name="20% - Accent2 11" xfId="13217" hidden="1" xr:uid="{00000000-0005-0000-0000-00002A030000}"/>
    <cellStyle name="20% - Accent2 11" xfId="13538" hidden="1" xr:uid="{00000000-0005-0000-0000-00002B030000}"/>
    <cellStyle name="20% - Accent2 11" xfId="13880" hidden="1" xr:uid="{00000000-0005-0000-0000-00002C030000}"/>
    <cellStyle name="20% - Accent2 11" xfId="14067" hidden="1" xr:uid="{00000000-0005-0000-0000-00002D030000}"/>
    <cellStyle name="20% - Accent2 11" xfId="7876" hidden="1" xr:uid="{00000000-0005-0000-0000-00002E030000}"/>
    <cellStyle name="20% - Accent2 11" xfId="7541" hidden="1" xr:uid="{00000000-0005-0000-0000-00002F030000}"/>
    <cellStyle name="20% - Accent2 11" xfId="19300" hidden="1" xr:uid="{00000000-0005-0000-0000-000030030000}"/>
    <cellStyle name="20% - Accent2 11" xfId="19621" hidden="1" xr:uid="{00000000-0005-0000-0000-000031030000}"/>
    <cellStyle name="20% - Accent2 11" xfId="19963" hidden="1" xr:uid="{00000000-0005-0000-0000-000032030000}"/>
    <cellStyle name="20% - Accent2 11" xfId="22553" hidden="1" xr:uid="{00000000-0005-0000-0000-000033030000}"/>
    <cellStyle name="20% - Accent2 11" xfId="22874" hidden="1" xr:uid="{00000000-0005-0000-0000-000034030000}"/>
    <cellStyle name="20% - Accent2 11" xfId="23216" hidden="1" xr:uid="{00000000-0005-0000-0000-000035030000}"/>
    <cellStyle name="20% - Accent2 11" xfId="25719" hidden="1" xr:uid="{00000000-0005-0000-0000-000036030000}"/>
    <cellStyle name="20% - Accent2 11" xfId="26040" hidden="1" xr:uid="{00000000-0005-0000-0000-000037030000}"/>
    <cellStyle name="20% - Accent2 11" xfId="28510" hidden="1" xr:uid="{00000000-0005-0000-0000-000038030000}"/>
    <cellStyle name="20% - Accent2 11" xfId="28584" hidden="1" xr:uid="{00000000-0005-0000-0000-000039030000}"/>
    <cellStyle name="20% - Accent2 11" xfId="28660" hidden="1" xr:uid="{00000000-0005-0000-0000-00003A030000}"/>
    <cellStyle name="20% - Accent2 11" xfId="28738" hidden="1" xr:uid="{00000000-0005-0000-0000-00003B030000}"/>
    <cellStyle name="20% - Accent2 11" xfId="29323" hidden="1" xr:uid="{00000000-0005-0000-0000-00003C030000}"/>
    <cellStyle name="20% - Accent2 11" xfId="29399" hidden="1" xr:uid="{00000000-0005-0000-0000-00003D030000}"/>
    <cellStyle name="20% - Accent2 11" xfId="29478" hidden="1" xr:uid="{00000000-0005-0000-0000-00003E030000}"/>
    <cellStyle name="20% - Accent2 11" xfId="29511" hidden="1" xr:uid="{00000000-0005-0000-0000-00003F030000}"/>
    <cellStyle name="20% - Accent2 11" xfId="28992" hidden="1" xr:uid="{00000000-0005-0000-0000-000040030000}"/>
    <cellStyle name="20% - Accent2 11" xfId="29063" hidden="1" xr:uid="{00000000-0005-0000-0000-000041030000}"/>
    <cellStyle name="20% - Accent2 11" xfId="29918" hidden="1" xr:uid="{00000000-0005-0000-0000-000042030000}"/>
    <cellStyle name="20% - Accent2 11" xfId="29994" hidden="1" xr:uid="{00000000-0005-0000-0000-000043030000}"/>
    <cellStyle name="20% - Accent2 11" xfId="30072" hidden="1" xr:uid="{00000000-0005-0000-0000-000044030000}"/>
    <cellStyle name="20% - Accent2 11" xfId="30101" hidden="1" xr:uid="{00000000-0005-0000-0000-000045030000}"/>
    <cellStyle name="20% - Accent2 11" xfId="29534" hidden="1" xr:uid="{00000000-0005-0000-0000-000046030000}"/>
    <cellStyle name="20% - Accent2 11" xfId="29502" hidden="1" xr:uid="{00000000-0005-0000-0000-000047030000}"/>
    <cellStyle name="20% - Accent2 11" xfId="30450" hidden="1" xr:uid="{00000000-0005-0000-0000-000048030000}"/>
    <cellStyle name="20% - Accent2 11" xfId="30526" hidden="1" xr:uid="{00000000-0005-0000-0000-000049030000}"/>
    <cellStyle name="20% - Accent2 11" xfId="30604" hidden="1" xr:uid="{00000000-0005-0000-0000-00004A030000}"/>
    <cellStyle name="20% - Accent2 11" xfId="30787" hidden="1" xr:uid="{00000000-0005-0000-0000-00004B030000}"/>
    <cellStyle name="20% - Accent2 11" xfId="30863" hidden="1" xr:uid="{00000000-0005-0000-0000-00004C030000}"/>
    <cellStyle name="20% - Accent2 11" xfId="30941" hidden="1" xr:uid="{00000000-0005-0000-0000-00004D030000}"/>
    <cellStyle name="20% - Accent2 11" xfId="31124" hidden="1" xr:uid="{00000000-0005-0000-0000-00004E030000}"/>
    <cellStyle name="20% - Accent2 11" xfId="31200" hidden="1" xr:uid="{00000000-0005-0000-0000-00004F030000}"/>
    <cellStyle name="20% - Accent2 11" xfId="31302" hidden="1" xr:uid="{00000000-0005-0000-0000-000050030000}"/>
    <cellStyle name="20% - Accent2 11" xfId="31376" hidden="1" xr:uid="{00000000-0005-0000-0000-000051030000}"/>
    <cellStyle name="20% - Accent2 11" xfId="31452" hidden="1" xr:uid="{00000000-0005-0000-0000-000052030000}"/>
    <cellStyle name="20% - Accent2 11" xfId="31530" hidden="1" xr:uid="{00000000-0005-0000-0000-000053030000}"/>
    <cellStyle name="20% - Accent2 11" xfId="32115" hidden="1" xr:uid="{00000000-0005-0000-0000-000054030000}"/>
    <cellStyle name="20% - Accent2 11" xfId="32191" hidden="1" xr:uid="{00000000-0005-0000-0000-000055030000}"/>
    <cellStyle name="20% - Accent2 11" xfId="32270" hidden="1" xr:uid="{00000000-0005-0000-0000-000056030000}"/>
    <cellStyle name="20% - Accent2 11" xfId="32303" hidden="1" xr:uid="{00000000-0005-0000-0000-000057030000}"/>
    <cellStyle name="20% - Accent2 11" xfId="31784" hidden="1" xr:uid="{00000000-0005-0000-0000-000058030000}"/>
    <cellStyle name="20% - Accent2 11" xfId="31855" hidden="1" xr:uid="{00000000-0005-0000-0000-000059030000}"/>
    <cellStyle name="20% - Accent2 11" xfId="32710" hidden="1" xr:uid="{00000000-0005-0000-0000-00005A030000}"/>
    <cellStyle name="20% - Accent2 11" xfId="32786" hidden="1" xr:uid="{00000000-0005-0000-0000-00005B030000}"/>
    <cellStyle name="20% - Accent2 11" xfId="32864" hidden="1" xr:uid="{00000000-0005-0000-0000-00005C030000}"/>
    <cellStyle name="20% - Accent2 11" xfId="32893" hidden="1" xr:uid="{00000000-0005-0000-0000-00005D030000}"/>
    <cellStyle name="20% - Accent2 11" xfId="32326" hidden="1" xr:uid="{00000000-0005-0000-0000-00005E030000}"/>
    <cellStyle name="20% - Accent2 11" xfId="32294" hidden="1" xr:uid="{00000000-0005-0000-0000-00005F030000}"/>
    <cellStyle name="20% - Accent2 11" xfId="33242" hidden="1" xr:uid="{00000000-0005-0000-0000-000060030000}"/>
    <cellStyle name="20% - Accent2 11" xfId="33318" hidden="1" xr:uid="{00000000-0005-0000-0000-000061030000}"/>
    <cellStyle name="20% - Accent2 11" xfId="33396" hidden="1" xr:uid="{00000000-0005-0000-0000-000062030000}"/>
    <cellStyle name="20% - Accent2 11" xfId="33579" hidden="1" xr:uid="{00000000-0005-0000-0000-000063030000}"/>
    <cellStyle name="20% - Accent2 11" xfId="33655" hidden="1" xr:uid="{00000000-0005-0000-0000-000064030000}"/>
    <cellStyle name="20% - Accent2 11" xfId="33733" hidden="1" xr:uid="{00000000-0005-0000-0000-000065030000}"/>
    <cellStyle name="20% - Accent2 11" xfId="33916" hidden="1" xr:uid="{00000000-0005-0000-0000-000066030000}"/>
    <cellStyle name="20% - Accent2 11" xfId="33992" hidden="1" xr:uid="{00000000-0005-0000-0000-000067030000}"/>
    <cellStyle name="20% - Accent2 12" xfId="598" hidden="1" xr:uid="{00000000-0005-0000-0000-000068030000}"/>
    <cellStyle name="20% - Accent2 12" xfId="923" hidden="1" xr:uid="{00000000-0005-0000-0000-000069030000}"/>
    <cellStyle name="20% - Accent2 12" xfId="1243" hidden="1" xr:uid="{00000000-0005-0000-0000-00006A030000}"/>
    <cellStyle name="20% - Accent2 12" xfId="1585" hidden="1" xr:uid="{00000000-0005-0000-0000-00006B030000}"/>
    <cellStyle name="20% - Accent2 12" xfId="6813" hidden="1" xr:uid="{00000000-0005-0000-0000-00006C030000}"/>
    <cellStyle name="20% - Accent2 12" xfId="7134" hidden="1" xr:uid="{00000000-0005-0000-0000-00006D030000}"/>
    <cellStyle name="20% - Accent2 12" xfId="7480" hidden="1" xr:uid="{00000000-0005-0000-0000-00006E030000}"/>
    <cellStyle name="20% - Accent2 12" xfId="8517" hidden="1" xr:uid="{00000000-0005-0000-0000-00006F030000}"/>
    <cellStyle name="20% - Accent2 12" xfId="5492" hidden="1" xr:uid="{00000000-0005-0000-0000-000070030000}"/>
    <cellStyle name="20% - Accent2 12" xfId="4357" hidden="1" xr:uid="{00000000-0005-0000-0000-000071030000}"/>
    <cellStyle name="20% - Accent2 12" xfId="13252" hidden="1" xr:uid="{00000000-0005-0000-0000-000072030000}"/>
    <cellStyle name="20% - Accent2 12" xfId="13572" hidden="1" xr:uid="{00000000-0005-0000-0000-000073030000}"/>
    <cellStyle name="20% - Accent2 12" xfId="13914" hidden="1" xr:uid="{00000000-0005-0000-0000-000074030000}"/>
    <cellStyle name="20% - Accent2 12" xfId="14789" hidden="1" xr:uid="{00000000-0005-0000-0000-000075030000}"/>
    <cellStyle name="20% - Accent2 12" xfId="4638" hidden="1" xr:uid="{00000000-0005-0000-0000-000076030000}"/>
    <cellStyle name="20% - Accent2 12" xfId="4553" hidden="1" xr:uid="{00000000-0005-0000-0000-000077030000}"/>
    <cellStyle name="20% - Accent2 12" xfId="19335" hidden="1" xr:uid="{00000000-0005-0000-0000-000078030000}"/>
    <cellStyle name="20% - Accent2 12" xfId="19655" hidden="1" xr:uid="{00000000-0005-0000-0000-000079030000}"/>
    <cellStyle name="20% - Accent2 12" xfId="19997" hidden="1" xr:uid="{00000000-0005-0000-0000-00007A030000}"/>
    <cellStyle name="20% - Accent2 12" xfId="22588" hidden="1" xr:uid="{00000000-0005-0000-0000-00007B030000}"/>
    <cellStyle name="20% - Accent2 12" xfId="22908" hidden="1" xr:uid="{00000000-0005-0000-0000-00007C030000}"/>
    <cellStyle name="20% - Accent2 12" xfId="23250" hidden="1" xr:uid="{00000000-0005-0000-0000-00007D030000}"/>
    <cellStyle name="20% - Accent2 12" xfId="25754" hidden="1" xr:uid="{00000000-0005-0000-0000-00007E030000}"/>
    <cellStyle name="20% - Accent2 12" xfId="26074" hidden="1" xr:uid="{00000000-0005-0000-0000-00007F030000}"/>
    <cellStyle name="20% - Accent2 12" xfId="28523" hidden="1" xr:uid="{00000000-0005-0000-0000-000080030000}"/>
    <cellStyle name="20% - Accent2 12" xfId="28598" hidden="1" xr:uid="{00000000-0005-0000-0000-000081030000}"/>
    <cellStyle name="20% - Accent2 12" xfId="28673" hidden="1" xr:uid="{00000000-0005-0000-0000-000082030000}"/>
    <cellStyle name="20% - Accent2 12" xfId="28751" hidden="1" xr:uid="{00000000-0005-0000-0000-000083030000}"/>
    <cellStyle name="20% - Accent2 12" xfId="29337" hidden="1" xr:uid="{00000000-0005-0000-0000-000084030000}"/>
    <cellStyle name="20% - Accent2 12" xfId="29412" hidden="1" xr:uid="{00000000-0005-0000-0000-000085030000}"/>
    <cellStyle name="20% - Accent2 12" xfId="29491" hidden="1" xr:uid="{00000000-0005-0000-0000-000086030000}"/>
    <cellStyle name="20% - Accent2 12" xfId="29579" hidden="1" xr:uid="{00000000-0005-0000-0000-000087030000}"/>
    <cellStyle name="20% - Accent2 12" xfId="29150" hidden="1" xr:uid="{00000000-0005-0000-0000-000088030000}"/>
    <cellStyle name="20% - Accent2 12" xfId="29004" hidden="1" xr:uid="{00000000-0005-0000-0000-000089030000}"/>
    <cellStyle name="20% - Accent2 12" xfId="29932" hidden="1" xr:uid="{00000000-0005-0000-0000-00008A030000}"/>
    <cellStyle name="20% - Accent2 12" xfId="30007" hidden="1" xr:uid="{00000000-0005-0000-0000-00008B030000}"/>
    <cellStyle name="20% - Accent2 12" xfId="30085" hidden="1" xr:uid="{00000000-0005-0000-0000-00008C030000}"/>
    <cellStyle name="20% - Accent2 12" xfId="30150" hidden="1" xr:uid="{00000000-0005-0000-0000-00008D030000}"/>
    <cellStyle name="20% - Accent2 12" xfId="29033" hidden="1" xr:uid="{00000000-0005-0000-0000-00008E030000}"/>
    <cellStyle name="20% - Accent2 12" xfId="29025" hidden="1" xr:uid="{00000000-0005-0000-0000-00008F030000}"/>
    <cellStyle name="20% - Accent2 12" xfId="30464" hidden="1" xr:uid="{00000000-0005-0000-0000-000090030000}"/>
    <cellStyle name="20% - Accent2 12" xfId="30539" hidden="1" xr:uid="{00000000-0005-0000-0000-000091030000}"/>
    <cellStyle name="20% - Accent2 12" xfId="30617" hidden="1" xr:uid="{00000000-0005-0000-0000-000092030000}"/>
    <cellStyle name="20% - Accent2 12" xfId="30801" hidden="1" xr:uid="{00000000-0005-0000-0000-000093030000}"/>
    <cellStyle name="20% - Accent2 12" xfId="30876" hidden="1" xr:uid="{00000000-0005-0000-0000-000094030000}"/>
    <cellStyle name="20% - Accent2 12" xfId="30954" hidden="1" xr:uid="{00000000-0005-0000-0000-000095030000}"/>
    <cellStyle name="20% - Accent2 12" xfId="31138" hidden="1" xr:uid="{00000000-0005-0000-0000-000096030000}"/>
    <cellStyle name="20% - Accent2 12" xfId="31213" hidden="1" xr:uid="{00000000-0005-0000-0000-000097030000}"/>
    <cellStyle name="20% - Accent2 12" xfId="31315" hidden="1" xr:uid="{00000000-0005-0000-0000-000098030000}"/>
    <cellStyle name="20% - Accent2 12" xfId="31390" hidden="1" xr:uid="{00000000-0005-0000-0000-000099030000}"/>
    <cellStyle name="20% - Accent2 12" xfId="31465" hidden="1" xr:uid="{00000000-0005-0000-0000-00009A030000}"/>
    <cellStyle name="20% - Accent2 12" xfId="31543" hidden="1" xr:uid="{00000000-0005-0000-0000-00009B030000}"/>
    <cellStyle name="20% - Accent2 12" xfId="32129" hidden="1" xr:uid="{00000000-0005-0000-0000-00009C030000}"/>
    <cellStyle name="20% - Accent2 12" xfId="32204" hidden="1" xr:uid="{00000000-0005-0000-0000-00009D030000}"/>
    <cellStyle name="20% - Accent2 12" xfId="32283" hidden="1" xr:uid="{00000000-0005-0000-0000-00009E030000}"/>
    <cellStyle name="20% - Accent2 12" xfId="32371" hidden="1" xr:uid="{00000000-0005-0000-0000-00009F030000}"/>
    <cellStyle name="20% - Accent2 12" xfId="31942" hidden="1" xr:uid="{00000000-0005-0000-0000-0000A0030000}"/>
    <cellStyle name="20% - Accent2 12" xfId="31796" hidden="1" xr:uid="{00000000-0005-0000-0000-0000A1030000}"/>
    <cellStyle name="20% - Accent2 12" xfId="32724" hidden="1" xr:uid="{00000000-0005-0000-0000-0000A2030000}"/>
    <cellStyle name="20% - Accent2 12" xfId="32799" hidden="1" xr:uid="{00000000-0005-0000-0000-0000A3030000}"/>
    <cellStyle name="20% - Accent2 12" xfId="32877" hidden="1" xr:uid="{00000000-0005-0000-0000-0000A4030000}"/>
    <cellStyle name="20% - Accent2 12" xfId="32942" hidden="1" xr:uid="{00000000-0005-0000-0000-0000A5030000}"/>
    <cellStyle name="20% - Accent2 12" xfId="31825" hidden="1" xr:uid="{00000000-0005-0000-0000-0000A6030000}"/>
    <cellStyle name="20% - Accent2 12" xfId="31817" hidden="1" xr:uid="{00000000-0005-0000-0000-0000A7030000}"/>
    <cellStyle name="20% - Accent2 12" xfId="33256" hidden="1" xr:uid="{00000000-0005-0000-0000-0000A8030000}"/>
    <cellStyle name="20% - Accent2 12" xfId="33331" hidden="1" xr:uid="{00000000-0005-0000-0000-0000A9030000}"/>
    <cellStyle name="20% - Accent2 12" xfId="33409" hidden="1" xr:uid="{00000000-0005-0000-0000-0000AA030000}"/>
    <cellStyle name="20% - Accent2 12" xfId="33593" hidden="1" xr:uid="{00000000-0005-0000-0000-0000AB030000}"/>
    <cellStyle name="20% - Accent2 12" xfId="33668" hidden="1" xr:uid="{00000000-0005-0000-0000-0000AC030000}"/>
    <cellStyle name="20% - Accent2 12" xfId="33746" hidden="1" xr:uid="{00000000-0005-0000-0000-0000AD030000}"/>
    <cellStyle name="20% - Accent2 12" xfId="33930" hidden="1" xr:uid="{00000000-0005-0000-0000-0000AE030000}"/>
    <cellStyle name="20% - Accent2 12" xfId="34005" hidden="1" xr:uid="{00000000-0005-0000-0000-0000AF030000}"/>
    <cellStyle name="20% - Accent2 13" xfId="1620" hidden="1" xr:uid="{00000000-0005-0000-0000-0000B0030000}"/>
    <cellStyle name="20% - Accent2 13" xfId="2886" hidden="1" xr:uid="{00000000-0005-0000-0000-0000B1030000}"/>
    <cellStyle name="20% - Accent2 13" xfId="9512" hidden="1" xr:uid="{00000000-0005-0000-0000-0000B2030000}"/>
    <cellStyle name="20% - Accent2 13" xfId="12025" hidden="1" xr:uid="{00000000-0005-0000-0000-0000B3030000}"/>
    <cellStyle name="20% - Accent2 13" xfId="15763" hidden="1" xr:uid="{00000000-0005-0000-0000-0000B4030000}"/>
    <cellStyle name="20% - Accent2 13" xfId="18131" hidden="1" xr:uid="{00000000-0005-0000-0000-0000B5030000}"/>
    <cellStyle name="20% - Accent2 13" xfId="21400" hidden="1" xr:uid="{00000000-0005-0000-0000-0000B6030000}"/>
    <cellStyle name="20% - Accent2 13" xfId="24584" hidden="1" xr:uid="{00000000-0005-0000-0000-0000B7030000}"/>
    <cellStyle name="20% - Accent2 13" xfId="28764" hidden="1" xr:uid="{00000000-0005-0000-0000-0000B8030000}"/>
    <cellStyle name="20% - Accent2 13" xfId="28879" hidden="1" xr:uid="{00000000-0005-0000-0000-0000B9030000}"/>
    <cellStyle name="20% - Accent2 13" xfId="29602" hidden="1" xr:uid="{00000000-0005-0000-0000-0000BA030000}"/>
    <cellStyle name="20% - Accent2 13" xfId="29775" hidden="1" xr:uid="{00000000-0005-0000-0000-0000BB030000}"/>
    <cellStyle name="20% - Accent2 13" xfId="30168" hidden="1" xr:uid="{00000000-0005-0000-0000-0000BC030000}"/>
    <cellStyle name="20% - Accent2 13" xfId="30316" hidden="1" xr:uid="{00000000-0005-0000-0000-0000BD030000}"/>
    <cellStyle name="20% - Accent2 13" xfId="30654" hidden="1" xr:uid="{00000000-0005-0000-0000-0000BE030000}"/>
    <cellStyle name="20% - Accent2 13" xfId="30991" hidden="1" xr:uid="{00000000-0005-0000-0000-0000BF030000}"/>
    <cellStyle name="20% - Accent2 13" xfId="31556" hidden="1" xr:uid="{00000000-0005-0000-0000-0000C0030000}"/>
    <cellStyle name="20% - Accent2 13" xfId="31671" hidden="1" xr:uid="{00000000-0005-0000-0000-0000C1030000}"/>
    <cellStyle name="20% - Accent2 13" xfId="32394" hidden="1" xr:uid="{00000000-0005-0000-0000-0000C2030000}"/>
    <cellStyle name="20% - Accent2 13" xfId="32567" hidden="1" xr:uid="{00000000-0005-0000-0000-0000C3030000}"/>
    <cellStyle name="20% - Accent2 13" xfId="32960" hidden="1" xr:uid="{00000000-0005-0000-0000-0000C4030000}"/>
    <cellStyle name="20% - Accent2 13" xfId="33108" hidden="1" xr:uid="{00000000-0005-0000-0000-0000C5030000}"/>
    <cellStyle name="20% - Accent2 13" xfId="33446" hidden="1" xr:uid="{00000000-0005-0000-0000-0000C6030000}"/>
    <cellStyle name="20% - Accent2 13" xfId="33783" hidden="1" xr:uid="{00000000-0005-0000-0000-0000C7030000}"/>
    <cellStyle name="20% - Accent2 3 2 3 2" xfId="1705" hidden="1" xr:uid="{00000000-0005-0000-0000-0000C8030000}"/>
    <cellStyle name="20% - Accent2 3 2 3 2" xfId="2971" hidden="1" xr:uid="{00000000-0005-0000-0000-0000C9030000}"/>
    <cellStyle name="20% - Accent2 3 2 3 2" xfId="9597" hidden="1" xr:uid="{00000000-0005-0000-0000-0000CA030000}"/>
    <cellStyle name="20% - Accent2 3 2 3 2" xfId="12110" hidden="1" xr:uid="{00000000-0005-0000-0000-0000CB030000}"/>
    <cellStyle name="20% - Accent2 3 2 3 2" xfId="15848" hidden="1" xr:uid="{00000000-0005-0000-0000-0000CC030000}"/>
    <cellStyle name="20% - Accent2 3 2 3 2" xfId="18216" hidden="1" xr:uid="{00000000-0005-0000-0000-0000CD030000}"/>
    <cellStyle name="20% - Accent2 3 2 3 2" xfId="21485" hidden="1" xr:uid="{00000000-0005-0000-0000-0000CE030000}"/>
    <cellStyle name="20% - Accent2 3 2 3 2" xfId="24669" hidden="1" xr:uid="{00000000-0005-0000-0000-0000CF030000}"/>
    <cellStyle name="20% - Accent2 3 2 3 2" xfId="28840" hidden="1" xr:uid="{00000000-0005-0000-0000-0000D0030000}"/>
    <cellStyle name="20% - Accent2 3 2 3 2" xfId="28955" hidden="1" xr:uid="{00000000-0005-0000-0000-0000D1030000}"/>
    <cellStyle name="20% - Accent2 3 2 3 2" xfId="29678" hidden="1" xr:uid="{00000000-0005-0000-0000-0000D2030000}"/>
    <cellStyle name="20% - Accent2 3 2 3 2" xfId="29851" hidden="1" xr:uid="{00000000-0005-0000-0000-0000D3030000}"/>
    <cellStyle name="20% - Accent2 3 2 3 2" xfId="30244" hidden="1" xr:uid="{00000000-0005-0000-0000-0000D4030000}"/>
    <cellStyle name="20% - Accent2 3 2 3 2" xfId="30392" hidden="1" xr:uid="{00000000-0005-0000-0000-0000D5030000}"/>
    <cellStyle name="20% - Accent2 3 2 3 2" xfId="30730" hidden="1" xr:uid="{00000000-0005-0000-0000-0000D6030000}"/>
    <cellStyle name="20% - Accent2 3 2 3 2" xfId="31067" hidden="1" xr:uid="{00000000-0005-0000-0000-0000D7030000}"/>
    <cellStyle name="20% - Accent2 3 2 3 2" xfId="31632" hidden="1" xr:uid="{00000000-0005-0000-0000-0000D8030000}"/>
    <cellStyle name="20% - Accent2 3 2 3 2" xfId="31747" hidden="1" xr:uid="{00000000-0005-0000-0000-0000D9030000}"/>
    <cellStyle name="20% - Accent2 3 2 3 2" xfId="32470" hidden="1" xr:uid="{00000000-0005-0000-0000-0000DA030000}"/>
    <cellStyle name="20% - Accent2 3 2 3 2" xfId="32643" hidden="1" xr:uid="{00000000-0005-0000-0000-0000DB030000}"/>
    <cellStyle name="20% - Accent2 3 2 3 2" xfId="33036" hidden="1" xr:uid="{00000000-0005-0000-0000-0000DC030000}"/>
    <cellStyle name="20% - Accent2 3 2 3 2" xfId="33184" hidden="1" xr:uid="{00000000-0005-0000-0000-0000DD030000}"/>
    <cellStyle name="20% - Accent2 3 2 3 2" xfId="33522" hidden="1" xr:uid="{00000000-0005-0000-0000-0000DE030000}"/>
    <cellStyle name="20% - Accent2 3 2 3 2" xfId="33859" hidden="1" xr:uid="{00000000-0005-0000-0000-0000DF030000}"/>
    <cellStyle name="20% - Accent2 3 2 4 2" xfId="1658" hidden="1" xr:uid="{00000000-0005-0000-0000-0000E0030000}"/>
    <cellStyle name="20% - Accent2 3 2 4 2" xfId="2924" hidden="1" xr:uid="{00000000-0005-0000-0000-0000E1030000}"/>
    <cellStyle name="20% - Accent2 3 2 4 2" xfId="9550" hidden="1" xr:uid="{00000000-0005-0000-0000-0000E2030000}"/>
    <cellStyle name="20% - Accent2 3 2 4 2" xfId="12063" hidden="1" xr:uid="{00000000-0005-0000-0000-0000E3030000}"/>
    <cellStyle name="20% - Accent2 3 2 4 2" xfId="15801" hidden="1" xr:uid="{00000000-0005-0000-0000-0000E4030000}"/>
    <cellStyle name="20% - Accent2 3 2 4 2" xfId="18169" hidden="1" xr:uid="{00000000-0005-0000-0000-0000E5030000}"/>
    <cellStyle name="20% - Accent2 3 2 4 2" xfId="21438" hidden="1" xr:uid="{00000000-0005-0000-0000-0000E6030000}"/>
    <cellStyle name="20% - Accent2 3 2 4 2" xfId="24622" hidden="1" xr:uid="{00000000-0005-0000-0000-0000E7030000}"/>
    <cellStyle name="20% - Accent2 3 2 4 2" xfId="28793" hidden="1" xr:uid="{00000000-0005-0000-0000-0000E8030000}"/>
    <cellStyle name="20% - Accent2 3 2 4 2" xfId="28908" hidden="1" xr:uid="{00000000-0005-0000-0000-0000E9030000}"/>
    <cellStyle name="20% - Accent2 3 2 4 2" xfId="29631" hidden="1" xr:uid="{00000000-0005-0000-0000-0000EA030000}"/>
    <cellStyle name="20% - Accent2 3 2 4 2" xfId="29804" hidden="1" xr:uid="{00000000-0005-0000-0000-0000EB030000}"/>
    <cellStyle name="20% - Accent2 3 2 4 2" xfId="30197" hidden="1" xr:uid="{00000000-0005-0000-0000-0000EC030000}"/>
    <cellStyle name="20% - Accent2 3 2 4 2" xfId="30345" hidden="1" xr:uid="{00000000-0005-0000-0000-0000ED030000}"/>
    <cellStyle name="20% - Accent2 3 2 4 2" xfId="30683" hidden="1" xr:uid="{00000000-0005-0000-0000-0000EE030000}"/>
    <cellStyle name="20% - Accent2 3 2 4 2" xfId="31020" hidden="1" xr:uid="{00000000-0005-0000-0000-0000EF030000}"/>
    <cellStyle name="20% - Accent2 3 2 4 2" xfId="31585" hidden="1" xr:uid="{00000000-0005-0000-0000-0000F0030000}"/>
    <cellStyle name="20% - Accent2 3 2 4 2" xfId="31700" hidden="1" xr:uid="{00000000-0005-0000-0000-0000F1030000}"/>
    <cellStyle name="20% - Accent2 3 2 4 2" xfId="32423" hidden="1" xr:uid="{00000000-0005-0000-0000-0000F2030000}"/>
    <cellStyle name="20% - Accent2 3 2 4 2" xfId="32596" hidden="1" xr:uid="{00000000-0005-0000-0000-0000F3030000}"/>
    <cellStyle name="20% - Accent2 3 2 4 2" xfId="32989" hidden="1" xr:uid="{00000000-0005-0000-0000-0000F4030000}"/>
    <cellStyle name="20% - Accent2 3 2 4 2" xfId="33137" hidden="1" xr:uid="{00000000-0005-0000-0000-0000F5030000}"/>
    <cellStyle name="20% - Accent2 3 2 4 2" xfId="33475" hidden="1" xr:uid="{00000000-0005-0000-0000-0000F6030000}"/>
    <cellStyle name="20% - Accent2 3 2 4 2" xfId="33812" hidden="1" xr:uid="{00000000-0005-0000-0000-0000F7030000}"/>
    <cellStyle name="20% - Accent2 3 3 3 2" xfId="1657" hidden="1" xr:uid="{00000000-0005-0000-0000-0000F8030000}"/>
    <cellStyle name="20% - Accent2 3 3 3 2" xfId="2923" hidden="1" xr:uid="{00000000-0005-0000-0000-0000F9030000}"/>
    <cellStyle name="20% - Accent2 3 3 3 2" xfId="9549" hidden="1" xr:uid="{00000000-0005-0000-0000-0000FA030000}"/>
    <cellStyle name="20% - Accent2 3 3 3 2" xfId="12062" hidden="1" xr:uid="{00000000-0005-0000-0000-0000FB030000}"/>
    <cellStyle name="20% - Accent2 3 3 3 2" xfId="15800" hidden="1" xr:uid="{00000000-0005-0000-0000-0000FC030000}"/>
    <cellStyle name="20% - Accent2 3 3 3 2" xfId="18168" hidden="1" xr:uid="{00000000-0005-0000-0000-0000FD030000}"/>
    <cellStyle name="20% - Accent2 3 3 3 2" xfId="21437" hidden="1" xr:uid="{00000000-0005-0000-0000-0000FE030000}"/>
    <cellStyle name="20% - Accent2 3 3 3 2" xfId="24621" hidden="1" xr:uid="{00000000-0005-0000-0000-0000FF030000}"/>
    <cellStyle name="20% - Accent2 3 3 3 2" xfId="28792" hidden="1" xr:uid="{00000000-0005-0000-0000-000000040000}"/>
    <cellStyle name="20% - Accent2 3 3 3 2" xfId="28907" hidden="1" xr:uid="{00000000-0005-0000-0000-000001040000}"/>
    <cellStyle name="20% - Accent2 3 3 3 2" xfId="29630" hidden="1" xr:uid="{00000000-0005-0000-0000-000002040000}"/>
    <cellStyle name="20% - Accent2 3 3 3 2" xfId="29803" hidden="1" xr:uid="{00000000-0005-0000-0000-000003040000}"/>
    <cellStyle name="20% - Accent2 3 3 3 2" xfId="30196" hidden="1" xr:uid="{00000000-0005-0000-0000-000004040000}"/>
    <cellStyle name="20% - Accent2 3 3 3 2" xfId="30344" hidden="1" xr:uid="{00000000-0005-0000-0000-000005040000}"/>
    <cellStyle name="20% - Accent2 3 3 3 2" xfId="30682" hidden="1" xr:uid="{00000000-0005-0000-0000-000006040000}"/>
    <cellStyle name="20% - Accent2 3 3 3 2" xfId="31019" hidden="1" xr:uid="{00000000-0005-0000-0000-000007040000}"/>
    <cellStyle name="20% - Accent2 3 3 3 2" xfId="31584" hidden="1" xr:uid="{00000000-0005-0000-0000-000008040000}"/>
    <cellStyle name="20% - Accent2 3 3 3 2" xfId="31699" hidden="1" xr:uid="{00000000-0005-0000-0000-000009040000}"/>
    <cellStyle name="20% - Accent2 3 3 3 2" xfId="32422" hidden="1" xr:uid="{00000000-0005-0000-0000-00000A040000}"/>
    <cellStyle name="20% - Accent2 3 3 3 2" xfId="32595" hidden="1" xr:uid="{00000000-0005-0000-0000-00000B040000}"/>
    <cellStyle name="20% - Accent2 3 3 3 2" xfId="32988" hidden="1" xr:uid="{00000000-0005-0000-0000-00000C040000}"/>
    <cellStyle name="20% - Accent2 3 3 3 2" xfId="33136" hidden="1" xr:uid="{00000000-0005-0000-0000-00000D040000}"/>
    <cellStyle name="20% - Accent2 3 3 3 2" xfId="33474" hidden="1" xr:uid="{00000000-0005-0000-0000-00000E040000}"/>
    <cellStyle name="20% - Accent2 3 3 3 2" xfId="33811" hidden="1" xr:uid="{00000000-0005-0000-0000-00000F040000}"/>
    <cellStyle name="20% - Accent2 4 2 3 2" xfId="1706" hidden="1" xr:uid="{00000000-0005-0000-0000-000010040000}"/>
    <cellStyle name="20% - Accent2 4 2 3 2" xfId="2972" hidden="1" xr:uid="{00000000-0005-0000-0000-000011040000}"/>
    <cellStyle name="20% - Accent2 4 2 3 2" xfId="9598" hidden="1" xr:uid="{00000000-0005-0000-0000-000012040000}"/>
    <cellStyle name="20% - Accent2 4 2 3 2" xfId="12111" hidden="1" xr:uid="{00000000-0005-0000-0000-000013040000}"/>
    <cellStyle name="20% - Accent2 4 2 3 2" xfId="15849" hidden="1" xr:uid="{00000000-0005-0000-0000-000014040000}"/>
    <cellStyle name="20% - Accent2 4 2 3 2" xfId="18217" hidden="1" xr:uid="{00000000-0005-0000-0000-000015040000}"/>
    <cellStyle name="20% - Accent2 4 2 3 2" xfId="21486" hidden="1" xr:uid="{00000000-0005-0000-0000-000016040000}"/>
    <cellStyle name="20% - Accent2 4 2 3 2" xfId="24670" hidden="1" xr:uid="{00000000-0005-0000-0000-000017040000}"/>
    <cellStyle name="20% - Accent2 4 2 3 2" xfId="28841" hidden="1" xr:uid="{00000000-0005-0000-0000-000018040000}"/>
    <cellStyle name="20% - Accent2 4 2 3 2" xfId="28956" hidden="1" xr:uid="{00000000-0005-0000-0000-000019040000}"/>
    <cellStyle name="20% - Accent2 4 2 3 2" xfId="29679" hidden="1" xr:uid="{00000000-0005-0000-0000-00001A040000}"/>
    <cellStyle name="20% - Accent2 4 2 3 2" xfId="29852" hidden="1" xr:uid="{00000000-0005-0000-0000-00001B040000}"/>
    <cellStyle name="20% - Accent2 4 2 3 2" xfId="30245" hidden="1" xr:uid="{00000000-0005-0000-0000-00001C040000}"/>
    <cellStyle name="20% - Accent2 4 2 3 2" xfId="30393" hidden="1" xr:uid="{00000000-0005-0000-0000-00001D040000}"/>
    <cellStyle name="20% - Accent2 4 2 3 2" xfId="30731" hidden="1" xr:uid="{00000000-0005-0000-0000-00001E040000}"/>
    <cellStyle name="20% - Accent2 4 2 3 2" xfId="31068" hidden="1" xr:uid="{00000000-0005-0000-0000-00001F040000}"/>
    <cellStyle name="20% - Accent2 4 2 3 2" xfId="31633" hidden="1" xr:uid="{00000000-0005-0000-0000-000020040000}"/>
    <cellStyle name="20% - Accent2 4 2 3 2" xfId="31748" hidden="1" xr:uid="{00000000-0005-0000-0000-000021040000}"/>
    <cellStyle name="20% - Accent2 4 2 3 2" xfId="32471" hidden="1" xr:uid="{00000000-0005-0000-0000-000022040000}"/>
    <cellStyle name="20% - Accent2 4 2 3 2" xfId="32644" hidden="1" xr:uid="{00000000-0005-0000-0000-000023040000}"/>
    <cellStyle name="20% - Accent2 4 2 3 2" xfId="33037" hidden="1" xr:uid="{00000000-0005-0000-0000-000024040000}"/>
    <cellStyle name="20% - Accent2 4 2 3 2" xfId="33185" hidden="1" xr:uid="{00000000-0005-0000-0000-000025040000}"/>
    <cellStyle name="20% - Accent2 4 2 3 2" xfId="33523" hidden="1" xr:uid="{00000000-0005-0000-0000-000026040000}"/>
    <cellStyle name="20% - Accent2 4 2 3 2" xfId="33860" hidden="1" xr:uid="{00000000-0005-0000-0000-000027040000}"/>
    <cellStyle name="20% - Accent2 4 2 4 2" xfId="1660" hidden="1" xr:uid="{00000000-0005-0000-0000-000028040000}"/>
    <cellStyle name="20% - Accent2 4 2 4 2" xfId="2926" hidden="1" xr:uid="{00000000-0005-0000-0000-000029040000}"/>
    <cellStyle name="20% - Accent2 4 2 4 2" xfId="9552" hidden="1" xr:uid="{00000000-0005-0000-0000-00002A040000}"/>
    <cellStyle name="20% - Accent2 4 2 4 2" xfId="12065" hidden="1" xr:uid="{00000000-0005-0000-0000-00002B040000}"/>
    <cellStyle name="20% - Accent2 4 2 4 2" xfId="15803" hidden="1" xr:uid="{00000000-0005-0000-0000-00002C040000}"/>
    <cellStyle name="20% - Accent2 4 2 4 2" xfId="18171" hidden="1" xr:uid="{00000000-0005-0000-0000-00002D040000}"/>
    <cellStyle name="20% - Accent2 4 2 4 2" xfId="21440" hidden="1" xr:uid="{00000000-0005-0000-0000-00002E040000}"/>
    <cellStyle name="20% - Accent2 4 2 4 2" xfId="24624" hidden="1" xr:uid="{00000000-0005-0000-0000-00002F040000}"/>
    <cellStyle name="20% - Accent2 4 2 4 2" xfId="28795" hidden="1" xr:uid="{00000000-0005-0000-0000-000030040000}"/>
    <cellStyle name="20% - Accent2 4 2 4 2" xfId="28910" hidden="1" xr:uid="{00000000-0005-0000-0000-000031040000}"/>
    <cellStyle name="20% - Accent2 4 2 4 2" xfId="29633" hidden="1" xr:uid="{00000000-0005-0000-0000-000032040000}"/>
    <cellStyle name="20% - Accent2 4 2 4 2" xfId="29806" hidden="1" xr:uid="{00000000-0005-0000-0000-000033040000}"/>
    <cellStyle name="20% - Accent2 4 2 4 2" xfId="30199" hidden="1" xr:uid="{00000000-0005-0000-0000-000034040000}"/>
    <cellStyle name="20% - Accent2 4 2 4 2" xfId="30347" hidden="1" xr:uid="{00000000-0005-0000-0000-000035040000}"/>
    <cellStyle name="20% - Accent2 4 2 4 2" xfId="30685" hidden="1" xr:uid="{00000000-0005-0000-0000-000036040000}"/>
    <cellStyle name="20% - Accent2 4 2 4 2" xfId="31022" hidden="1" xr:uid="{00000000-0005-0000-0000-000037040000}"/>
    <cellStyle name="20% - Accent2 4 2 4 2" xfId="31587" hidden="1" xr:uid="{00000000-0005-0000-0000-000038040000}"/>
    <cellStyle name="20% - Accent2 4 2 4 2" xfId="31702" hidden="1" xr:uid="{00000000-0005-0000-0000-000039040000}"/>
    <cellStyle name="20% - Accent2 4 2 4 2" xfId="32425" hidden="1" xr:uid="{00000000-0005-0000-0000-00003A040000}"/>
    <cellStyle name="20% - Accent2 4 2 4 2" xfId="32598" hidden="1" xr:uid="{00000000-0005-0000-0000-00003B040000}"/>
    <cellStyle name="20% - Accent2 4 2 4 2" xfId="32991" hidden="1" xr:uid="{00000000-0005-0000-0000-00003C040000}"/>
    <cellStyle name="20% - Accent2 4 2 4 2" xfId="33139" hidden="1" xr:uid="{00000000-0005-0000-0000-00003D040000}"/>
    <cellStyle name="20% - Accent2 4 2 4 2" xfId="33477" hidden="1" xr:uid="{00000000-0005-0000-0000-00003E040000}"/>
    <cellStyle name="20% - Accent2 4 2 4 2" xfId="33814" hidden="1" xr:uid="{00000000-0005-0000-0000-00003F040000}"/>
    <cellStyle name="20% - Accent2 4 3 3 2" xfId="1659" hidden="1" xr:uid="{00000000-0005-0000-0000-000040040000}"/>
    <cellStyle name="20% - Accent2 4 3 3 2" xfId="2925" hidden="1" xr:uid="{00000000-0005-0000-0000-000041040000}"/>
    <cellStyle name="20% - Accent2 4 3 3 2" xfId="9551" hidden="1" xr:uid="{00000000-0005-0000-0000-000042040000}"/>
    <cellStyle name="20% - Accent2 4 3 3 2" xfId="12064" hidden="1" xr:uid="{00000000-0005-0000-0000-000043040000}"/>
    <cellStyle name="20% - Accent2 4 3 3 2" xfId="15802" hidden="1" xr:uid="{00000000-0005-0000-0000-000044040000}"/>
    <cellStyle name="20% - Accent2 4 3 3 2" xfId="18170" hidden="1" xr:uid="{00000000-0005-0000-0000-000045040000}"/>
    <cellStyle name="20% - Accent2 4 3 3 2" xfId="21439" hidden="1" xr:uid="{00000000-0005-0000-0000-000046040000}"/>
    <cellStyle name="20% - Accent2 4 3 3 2" xfId="24623" hidden="1" xr:uid="{00000000-0005-0000-0000-000047040000}"/>
    <cellStyle name="20% - Accent2 4 3 3 2" xfId="28794" hidden="1" xr:uid="{00000000-0005-0000-0000-000048040000}"/>
    <cellStyle name="20% - Accent2 4 3 3 2" xfId="28909" hidden="1" xr:uid="{00000000-0005-0000-0000-000049040000}"/>
    <cellStyle name="20% - Accent2 4 3 3 2" xfId="29632" hidden="1" xr:uid="{00000000-0005-0000-0000-00004A040000}"/>
    <cellStyle name="20% - Accent2 4 3 3 2" xfId="29805" hidden="1" xr:uid="{00000000-0005-0000-0000-00004B040000}"/>
    <cellStyle name="20% - Accent2 4 3 3 2" xfId="30198" hidden="1" xr:uid="{00000000-0005-0000-0000-00004C040000}"/>
    <cellStyle name="20% - Accent2 4 3 3 2" xfId="30346" hidden="1" xr:uid="{00000000-0005-0000-0000-00004D040000}"/>
    <cellStyle name="20% - Accent2 4 3 3 2" xfId="30684" hidden="1" xr:uid="{00000000-0005-0000-0000-00004E040000}"/>
    <cellStyle name="20% - Accent2 4 3 3 2" xfId="31021" hidden="1" xr:uid="{00000000-0005-0000-0000-00004F040000}"/>
    <cellStyle name="20% - Accent2 4 3 3 2" xfId="31586" hidden="1" xr:uid="{00000000-0005-0000-0000-000050040000}"/>
    <cellStyle name="20% - Accent2 4 3 3 2" xfId="31701" hidden="1" xr:uid="{00000000-0005-0000-0000-000051040000}"/>
    <cellStyle name="20% - Accent2 4 3 3 2" xfId="32424" hidden="1" xr:uid="{00000000-0005-0000-0000-000052040000}"/>
    <cellStyle name="20% - Accent2 4 3 3 2" xfId="32597" hidden="1" xr:uid="{00000000-0005-0000-0000-000053040000}"/>
    <cellStyle name="20% - Accent2 4 3 3 2" xfId="32990" hidden="1" xr:uid="{00000000-0005-0000-0000-000054040000}"/>
    <cellStyle name="20% - Accent2 4 3 3 2" xfId="33138" hidden="1" xr:uid="{00000000-0005-0000-0000-000055040000}"/>
    <cellStyle name="20% - Accent2 4 3 3 2" xfId="33476" hidden="1" xr:uid="{00000000-0005-0000-0000-000056040000}"/>
    <cellStyle name="20% - Accent2 4 3 3 2" xfId="33813" hidden="1" xr:uid="{00000000-0005-0000-0000-000057040000}"/>
    <cellStyle name="20% - Accent2 5 2" xfId="1643" hidden="1" xr:uid="{00000000-0005-0000-0000-000058040000}"/>
    <cellStyle name="20% - Accent2 5 2" xfId="2909" hidden="1" xr:uid="{00000000-0005-0000-0000-000059040000}"/>
    <cellStyle name="20% - Accent2 5 2" xfId="9535" hidden="1" xr:uid="{00000000-0005-0000-0000-00005A040000}"/>
    <cellStyle name="20% - Accent2 5 2" xfId="12048" hidden="1" xr:uid="{00000000-0005-0000-0000-00005B040000}"/>
    <cellStyle name="20% - Accent2 5 2" xfId="15786" hidden="1" xr:uid="{00000000-0005-0000-0000-00005C040000}"/>
    <cellStyle name="20% - Accent2 5 2" xfId="18154" hidden="1" xr:uid="{00000000-0005-0000-0000-00005D040000}"/>
    <cellStyle name="20% - Accent2 5 2" xfId="21423" hidden="1" xr:uid="{00000000-0005-0000-0000-00005E040000}"/>
    <cellStyle name="20% - Accent2 5 2" xfId="24607" hidden="1" xr:uid="{00000000-0005-0000-0000-00005F040000}"/>
    <cellStyle name="20% - Accent2 5 2" xfId="28778" hidden="1" xr:uid="{00000000-0005-0000-0000-000060040000}"/>
    <cellStyle name="20% - Accent2 5 2" xfId="28893" hidden="1" xr:uid="{00000000-0005-0000-0000-000061040000}"/>
    <cellStyle name="20% - Accent2 5 2" xfId="29616" hidden="1" xr:uid="{00000000-0005-0000-0000-000062040000}"/>
    <cellStyle name="20% - Accent2 5 2" xfId="29789" hidden="1" xr:uid="{00000000-0005-0000-0000-000063040000}"/>
    <cellStyle name="20% - Accent2 5 2" xfId="30182" hidden="1" xr:uid="{00000000-0005-0000-0000-000064040000}"/>
    <cellStyle name="20% - Accent2 5 2" xfId="30330" hidden="1" xr:uid="{00000000-0005-0000-0000-000065040000}"/>
    <cellStyle name="20% - Accent2 5 2" xfId="30668" hidden="1" xr:uid="{00000000-0005-0000-0000-000066040000}"/>
    <cellStyle name="20% - Accent2 5 2" xfId="31005" hidden="1" xr:uid="{00000000-0005-0000-0000-000067040000}"/>
    <cellStyle name="20% - Accent2 5 2" xfId="31570" hidden="1" xr:uid="{00000000-0005-0000-0000-000068040000}"/>
    <cellStyle name="20% - Accent2 5 2" xfId="31685" hidden="1" xr:uid="{00000000-0005-0000-0000-000069040000}"/>
    <cellStyle name="20% - Accent2 5 2" xfId="32408" hidden="1" xr:uid="{00000000-0005-0000-0000-00006A040000}"/>
    <cellStyle name="20% - Accent2 5 2" xfId="32581" hidden="1" xr:uid="{00000000-0005-0000-0000-00006B040000}"/>
    <cellStyle name="20% - Accent2 5 2" xfId="32974" hidden="1" xr:uid="{00000000-0005-0000-0000-00006C040000}"/>
    <cellStyle name="20% - Accent2 5 2" xfId="33122" hidden="1" xr:uid="{00000000-0005-0000-0000-00006D040000}"/>
    <cellStyle name="20% - Accent2 5 2" xfId="33460" hidden="1" xr:uid="{00000000-0005-0000-0000-00006E040000}"/>
    <cellStyle name="20% - Accent2 5 2" xfId="33797" hidden="1" xr:uid="{00000000-0005-0000-0000-00006F040000}"/>
    <cellStyle name="20% - Accent2 7" xfId="411" hidden="1" xr:uid="{00000000-0005-0000-0000-000070040000}"/>
    <cellStyle name="20% - Accent2 7" xfId="390" hidden="1" xr:uid="{00000000-0005-0000-0000-000071040000}"/>
    <cellStyle name="20% - Accent2 7" xfId="942" hidden="1" xr:uid="{00000000-0005-0000-0000-000072040000}"/>
    <cellStyle name="20% - Accent2 7" xfId="1264" hidden="1" xr:uid="{00000000-0005-0000-0000-000073040000}"/>
    <cellStyle name="20% - Accent2 7" xfId="6336" hidden="1" xr:uid="{00000000-0005-0000-0000-000074040000}"/>
    <cellStyle name="20% - Accent2 7" xfId="6832" hidden="1" xr:uid="{00000000-0005-0000-0000-000075040000}"/>
    <cellStyle name="20% - Accent2 7" xfId="7155" hidden="1" xr:uid="{00000000-0005-0000-0000-000076040000}"/>
    <cellStyle name="20% - Accent2 7" xfId="5686" hidden="1" xr:uid="{00000000-0005-0000-0000-000077040000}"/>
    <cellStyle name="20% - Accent2 7" xfId="5606" hidden="1" xr:uid="{00000000-0005-0000-0000-000078040000}"/>
    <cellStyle name="20% - Accent2 7" xfId="5398" hidden="1" xr:uid="{00000000-0005-0000-0000-000079040000}"/>
    <cellStyle name="20% - Accent2 7" xfId="12594" hidden="1" xr:uid="{00000000-0005-0000-0000-00007A040000}"/>
    <cellStyle name="20% - Accent2 7" xfId="13271" hidden="1" xr:uid="{00000000-0005-0000-0000-00007B040000}"/>
    <cellStyle name="20% - Accent2 7" xfId="13593" hidden="1" xr:uid="{00000000-0005-0000-0000-00007C040000}"/>
    <cellStyle name="20% - Accent2 7" xfId="172" hidden="1" xr:uid="{00000000-0005-0000-0000-00007D040000}"/>
    <cellStyle name="20% - Accent2 7" xfId="4640" hidden="1" xr:uid="{00000000-0005-0000-0000-00007E040000}"/>
    <cellStyle name="20% - Accent2 7" xfId="6610" hidden="1" xr:uid="{00000000-0005-0000-0000-00007F040000}"/>
    <cellStyle name="20% - Accent2 7" xfId="18690" hidden="1" xr:uid="{00000000-0005-0000-0000-000080040000}"/>
    <cellStyle name="20% - Accent2 7" xfId="19354" hidden="1" xr:uid="{00000000-0005-0000-0000-000081040000}"/>
    <cellStyle name="20% - Accent2 7" xfId="19676" hidden="1" xr:uid="{00000000-0005-0000-0000-000082040000}"/>
    <cellStyle name="20% - Accent2 7" xfId="21952" hidden="1" xr:uid="{00000000-0005-0000-0000-000083040000}"/>
    <cellStyle name="20% - Accent2 7" xfId="22607" hidden="1" xr:uid="{00000000-0005-0000-0000-000084040000}"/>
    <cellStyle name="20% - Accent2 7" xfId="22929" hidden="1" xr:uid="{00000000-0005-0000-0000-000085040000}"/>
    <cellStyle name="20% - Accent2 7" xfId="25128" hidden="1" xr:uid="{00000000-0005-0000-0000-000086040000}"/>
    <cellStyle name="20% - Accent2 7" xfId="25773" hidden="1" xr:uid="{00000000-0005-0000-0000-000087040000}"/>
    <cellStyle name="20% - Accent2 7" xfId="28455" hidden="1" xr:uid="{00000000-0005-0000-0000-000088040000}"/>
    <cellStyle name="20% - Accent2 7" xfId="28449" hidden="1" xr:uid="{00000000-0005-0000-0000-000089040000}"/>
    <cellStyle name="20% - Accent2 7" xfId="28608" hidden="1" xr:uid="{00000000-0005-0000-0000-00008A040000}"/>
    <cellStyle name="20% - Accent2 7" xfId="28684" hidden="1" xr:uid="{00000000-0005-0000-0000-00008B040000}"/>
    <cellStyle name="20% - Accent2 7" xfId="29263" hidden="1" xr:uid="{00000000-0005-0000-0000-00008C040000}"/>
    <cellStyle name="20% - Accent2 7" xfId="29347" hidden="1" xr:uid="{00000000-0005-0000-0000-00008D040000}"/>
    <cellStyle name="20% - Accent2 7" xfId="29423" hidden="1" xr:uid="{00000000-0005-0000-0000-00008E040000}"/>
    <cellStyle name="20% - Accent2 7" xfId="29178" hidden="1" xr:uid="{00000000-0005-0000-0000-00008F040000}"/>
    <cellStyle name="20% - Accent2 7" xfId="29167" hidden="1" xr:uid="{00000000-0005-0000-0000-000090040000}"/>
    <cellStyle name="20% - Accent2 7" xfId="29134" hidden="1" xr:uid="{00000000-0005-0000-0000-000091040000}"/>
    <cellStyle name="20% - Accent2 7" xfId="29878" hidden="1" xr:uid="{00000000-0005-0000-0000-000092040000}"/>
    <cellStyle name="20% - Accent2 7" xfId="29942" hidden="1" xr:uid="{00000000-0005-0000-0000-000093040000}"/>
    <cellStyle name="20% - Accent2 7" xfId="30018" hidden="1" xr:uid="{00000000-0005-0000-0000-000094040000}"/>
    <cellStyle name="20% - Accent2 7" xfId="28448" hidden="1" xr:uid="{00000000-0005-0000-0000-000095040000}"/>
    <cellStyle name="20% - Accent2 7" xfId="29034" hidden="1" xr:uid="{00000000-0005-0000-0000-000096040000}"/>
    <cellStyle name="20% - Accent2 7" xfId="29283" hidden="1" xr:uid="{00000000-0005-0000-0000-000097040000}"/>
    <cellStyle name="20% - Accent2 7" xfId="30414" hidden="1" xr:uid="{00000000-0005-0000-0000-000098040000}"/>
    <cellStyle name="20% - Accent2 7" xfId="30474" hidden="1" xr:uid="{00000000-0005-0000-0000-000099040000}"/>
    <cellStyle name="20% - Accent2 7" xfId="30550" hidden="1" xr:uid="{00000000-0005-0000-0000-00009A040000}"/>
    <cellStyle name="20% - Accent2 7" xfId="30752" hidden="1" xr:uid="{00000000-0005-0000-0000-00009B040000}"/>
    <cellStyle name="20% - Accent2 7" xfId="30811" hidden="1" xr:uid="{00000000-0005-0000-0000-00009C040000}"/>
    <cellStyle name="20% - Accent2 7" xfId="30887" hidden="1" xr:uid="{00000000-0005-0000-0000-00009D040000}"/>
    <cellStyle name="20% - Accent2 7" xfId="31089" hidden="1" xr:uid="{00000000-0005-0000-0000-00009E040000}"/>
    <cellStyle name="20% - Accent2 7" xfId="31148" hidden="1" xr:uid="{00000000-0005-0000-0000-00009F040000}"/>
    <cellStyle name="20% - Accent2 7" xfId="31247" hidden="1" xr:uid="{00000000-0005-0000-0000-0000A0040000}"/>
    <cellStyle name="20% - Accent2 7" xfId="31241" hidden="1" xr:uid="{00000000-0005-0000-0000-0000A1040000}"/>
    <cellStyle name="20% - Accent2 7" xfId="31400" hidden="1" xr:uid="{00000000-0005-0000-0000-0000A2040000}"/>
    <cellStyle name="20% - Accent2 7" xfId="31476" hidden="1" xr:uid="{00000000-0005-0000-0000-0000A3040000}"/>
    <cellStyle name="20% - Accent2 7" xfId="32055" hidden="1" xr:uid="{00000000-0005-0000-0000-0000A4040000}"/>
    <cellStyle name="20% - Accent2 7" xfId="32139" hidden="1" xr:uid="{00000000-0005-0000-0000-0000A5040000}"/>
    <cellStyle name="20% - Accent2 7" xfId="32215" hidden="1" xr:uid="{00000000-0005-0000-0000-0000A6040000}"/>
    <cellStyle name="20% - Accent2 7" xfId="31970" hidden="1" xr:uid="{00000000-0005-0000-0000-0000A7040000}"/>
    <cellStyle name="20% - Accent2 7" xfId="31959" hidden="1" xr:uid="{00000000-0005-0000-0000-0000A8040000}"/>
    <cellStyle name="20% - Accent2 7" xfId="31926" hidden="1" xr:uid="{00000000-0005-0000-0000-0000A9040000}"/>
    <cellStyle name="20% - Accent2 7" xfId="32670" hidden="1" xr:uid="{00000000-0005-0000-0000-0000AA040000}"/>
    <cellStyle name="20% - Accent2 7" xfId="32734" hidden="1" xr:uid="{00000000-0005-0000-0000-0000AB040000}"/>
    <cellStyle name="20% - Accent2 7" xfId="32810" hidden="1" xr:uid="{00000000-0005-0000-0000-0000AC040000}"/>
    <cellStyle name="20% - Accent2 7" xfId="31240" hidden="1" xr:uid="{00000000-0005-0000-0000-0000AD040000}"/>
    <cellStyle name="20% - Accent2 7" xfId="31826" hidden="1" xr:uid="{00000000-0005-0000-0000-0000AE040000}"/>
    <cellStyle name="20% - Accent2 7" xfId="32075" hidden="1" xr:uid="{00000000-0005-0000-0000-0000AF040000}"/>
    <cellStyle name="20% - Accent2 7" xfId="33206" hidden="1" xr:uid="{00000000-0005-0000-0000-0000B0040000}"/>
    <cellStyle name="20% - Accent2 7" xfId="33266" hidden="1" xr:uid="{00000000-0005-0000-0000-0000B1040000}"/>
    <cellStyle name="20% - Accent2 7" xfId="33342" hidden="1" xr:uid="{00000000-0005-0000-0000-0000B2040000}"/>
    <cellStyle name="20% - Accent2 7" xfId="33544" hidden="1" xr:uid="{00000000-0005-0000-0000-0000B3040000}"/>
    <cellStyle name="20% - Accent2 7" xfId="33603" hidden="1" xr:uid="{00000000-0005-0000-0000-0000B4040000}"/>
    <cellStyle name="20% - Accent2 7" xfId="33679" hidden="1" xr:uid="{00000000-0005-0000-0000-0000B5040000}"/>
    <cellStyle name="20% - Accent2 7" xfId="33881" hidden="1" xr:uid="{00000000-0005-0000-0000-0000B6040000}"/>
    <cellStyle name="20% - Accent2 7" xfId="33940" hidden="1" xr:uid="{00000000-0005-0000-0000-0000B7040000}"/>
    <cellStyle name="20% - Accent2 8" xfId="458" hidden="1" xr:uid="{00000000-0005-0000-0000-0000B8040000}"/>
    <cellStyle name="20% - Accent2 8" xfId="801" hidden="1" xr:uid="{00000000-0005-0000-0000-0000B9040000}"/>
    <cellStyle name="20% - Accent2 8" xfId="1126" hidden="1" xr:uid="{00000000-0005-0000-0000-0000BA040000}"/>
    <cellStyle name="20% - Accent2 8" xfId="1468" hidden="1" xr:uid="{00000000-0005-0000-0000-0000BB040000}"/>
    <cellStyle name="20% - Accent2 8" xfId="6691" hidden="1" xr:uid="{00000000-0005-0000-0000-0000BC040000}"/>
    <cellStyle name="20% - Accent2 8" xfId="7017" hidden="1" xr:uid="{00000000-0005-0000-0000-0000BD040000}"/>
    <cellStyle name="20% - Accent2 8" xfId="7362" hidden="1" xr:uid="{00000000-0005-0000-0000-0000BE040000}"/>
    <cellStyle name="20% - Accent2 8" xfId="5410" hidden="1" xr:uid="{00000000-0005-0000-0000-0000BF040000}"/>
    <cellStyle name="20% - Accent2 8" xfId="5808" hidden="1" xr:uid="{00000000-0005-0000-0000-0000C0040000}"/>
    <cellStyle name="20% - Accent2 8" xfId="6074" hidden="1" xr:uid="{00000000-0005-0000-0000-0000C1040000}"/>
    <cellStyle name="20% - Accent2 8" xfId="13130" hidden="1" xr:uid="{00000000-0005-0000-0000-0000C2040000}"/>
    <cellStyle name="20% - Accent2 8" xfId="13455" hidden="1" xr:uid="{00000000-0005-0000-0000-0000C3040000}"/>
    <cellStyle name="20% - Accent2 8" xfId="13797" hidden="1" xr:uid="{00000000-0005-0000-0000-0000C4040000}"/>
    <cellStyle name="20% - Accent2 8" xfId="4522" hidden="1" xr:uid="{00000000-0005-0000-0000-0000C5040000}"/>
    <cellStyle name="20% - Accent2 8" xfId="8280" hidden="1" xr:uid="{00000000-0005-0000-0000-0000C6040000}"/>
    <cellStyle name="20% - Accent2 8" xfId="10674" hidden="1" xr:uid="{00000000-0005-0000-0000-0000C7040000}"/>
    <cellStyle name="20% - Accent2 8" xfId="19211" hidden="1" xr:uid="{00000000-0005-0000-0000-0000C8040000}"/>
    <cellStyle name="20% - Accent2 8" xfId="19538" hidden="1" xr:uid="{00000000-0005-0000-0000-0000C9040000}"/>
    <cellStyle name="20% - Accent2 8" xfId="19880" hidden="1" xr:uid="{00000000-0005-0000-0000-0000CA040000}"/>
    <cellStyle name="20% - Accent2 8" xfId="22464" hidden="1" xr:uid="{00000000-0005-0000-0000-0000CB040000}"/>
    <cellStyle name="20% - Accent2 8" xfId="22791" hidden="1" xr:uid="{00000000-0005-0000-0000-0000CC040000}"/>
    <cellStyle name="20% - Accent2 8" xfId="23133" hidden="1" xr:uid="{00000000-0005-0000-0000-0000CD040000}"/>
    <cellStyle name="20% - Accent2 8" xfId="25632" hidden="1" xr:uid="{00000000-0005-0000-0000-0000CE040000}"/>
    <cellStyle name="20% - Accent2 8" xfId="25957" hidden="1" xr:uid="{00000000-0005-0000-0000-0000CF040000}"/>
    <cellStyle name="20% - Accent2 8" xfId="28471" hidden="1" xr:uid="{00000000-0005-0000-0000-0000D0040000}"/>
    <cellStyle name="20% - Accent2 8" xfId="28554" hidden="1" xr:uid="{00000000-0005-0000-0000-0000D1040000}"/>
    <cellStyle name="20% - Accent2 8" xfId="28630" hidden="1" xr:uid="{00000000-0005-0000-0000-0000D2040000}"/>
    <cellStyle name="20% - Accent2 8" xfId="28708" hidden="1" xr:uid="{00000000-0005-0000-0000-0000D3040000}"/>
    <cellStyle name="20% - Accent2 8" xfId="29293" hidden="1" xr:uid="{00000000-0005-0000-0000-0000D4040000}"/>
    <cellStyle name="20% - Accent2 8" xfId="29369" hidden="1" xr:uid="{00000000-0005-0000-0000-0000D5040000}"/>
    <cellStyle name="20% - Accent2 8" xfId="29448" hidden="1" xr:uid="{00000000-0005-0000-0000-0000D6040000}"/>
    <cellStyle name="20% - Accent2 8" xfId="29137" hidden="1" xr:uid="{00000000-0005-0000-0000-0000D7040000}"/>
    <cellStyle name="20% - Accent2 8" xfId="29192" hidden="1" xr:uid="{00000000-0005-0000-0000-0000D8040000}"/>
    <cellStyle name="20% - Accent2 8" xfId="29227" hidden="1" xr:uid="{00000000-0005-0000-0000-0000D9040000}"/>
    <cellStyle name="20% - Accent2 8" xfId="29888" hidden="1" xr:uid="{00000000-0005-0000-0000-0000DA040000}"/>
    <cellStyle name="20% - Accent2 8" xfId="29964" hidden="1" xr:uid="{00000000-0005-0000-0000-0000DB040000}"/>
    <cellStyle name="20% - Accent2 8" xfId="30042" hidden="1" xr:uid="{00000000-0005-0000-0000-0000DC040000}"/>
    <cellStyle name="20% - Accent2 8" xfId="29021" hidden="1" xr:uid="{00000000-0005-0000-0000-0000DD040000}"/>
    <cellStyle name="20% - Accent2 8" xfId="29564" hidden="1" xr:uid="{00000000-0005-0000-0000-0000DE040000}"/>
    <cellStyle name="20% - Accent2 8" xfId="29709" hidden="1" xr:uid="{00000000-0005-0000-0000-0000DF040000}"/>
    <cellStyle name="20% - Accent2 8" xfId="30420" hidden="1" xr:uid="{00000000-0005-0000-0000-0000E0040000}"/>
    <cellStyle name="20% - Accent2 8" xfId="30496" hidden="1" xr:uid="{00000000-0005-0000-0000-0000E1040000}"/>
    <cellStyle name="20% - Accent2 8" xfId="30574" hidden="1" xr:uid="{00000000-0005-0000-0000-0000E2040000}"/>
    <cellStyle name="20% - Accent2 8" xfId="30757" hidden="1" xr:uid="{00000000-0005-0000-0000-0000E3040000}"/>
    <cellStyle name="20% - Accent2 8" xfId="30833" hidden="1" xr:uid="{00000000-0005-0000-0000-0000E4040000}"/>
    <cellStyle name="20% - Accent2 8" xfId="30911" hidden="1" xr:uid="{00000000-0005-0000-0000-0000E5040000}"/>
    <cellStyle name="20% - Accent2 8" xfId="31094" hidden="1" xr:uid="{00000000-0005-0000-0000-0000E6040000}"/>
    <cellStyle name="20% - Accent2 8" xfId="31170" hidden="1" xr:uid="{00000000-0005-0000-0000-0000E7040000}"/>
    <cellStyle name="20% - Accent2 8" xfId="31263" hidden="1" xr:uid="{00000000-0005-0000-0000-0000E8040000}"/>
    <cellStyle name="20% - Accent2 8" xfId="31346" hidden="1" xr:uid="{00000000-0005-0000-0000-0000E9040000}"/>
    <cellStyle name="20% - Accent2 8" xfId="31422" hidden="1" xr:uid="{00000000-0005-0000-0000-0000EA040000}"/>
    <cellStyle name="20% - Accent2 8" xfId="31500" hidden="1" xr:uid="{00000000-0005-0000-0000-0000EB040000}"/>
    <cellStyle name="20% - Accent2 8" xfId="32085" hidden="1" xr:uid="{00000000-0005-0000-0000-0000EC040000}"/>
    <cellStyle name="20% - Accent2 8" xfId="32161" hidden="1" xr:uid="{00000000-0005-0000-0000-0000ED040000}"/>
    <cellStyle name="20% - Accent2 8" xfId="32240" hidden="1" xr:uid="{00000000-0005-0000-0000-0000EE040000}"/>
    <cellStyle name="20% - Accent2 8" xfId="31929" hidden="1" xr:uid="{00000000-0005-0000-0000-0000EF040000}"/>
    <cellStyle name="20% - Accent2 8" xfId="31984" hidden="1" xr:uid="{00000000-0005-0000-0000-0000F0040000}"/>
    <cellStyle name="20% - Accent2 8" xfId="32019" hidden="1" xr:uid="{00000000-0005-0000-0000-0000F1040000}"/>
    <cellStyle name="20% - Accent2 8" xfId="32680" hidden="1" xr:uid="{00000000-0005-0000-0000-0000F2040000}"/>
    <cellStyle name="20% - Accent2 8" xfId="32756" hidden="1" xr:uid="{00000000-0005-0000-0000-0000F3040000}"/>
    <cellStyle name="20% - Accent2 8" xfId="32834" hidden="1" xr:uid="{00000000-0005-0000-0000-0000F4040000}"/>
    <cellStyle name="20% - Accent2 8" xfId="31813" hidden="1" xr:uid="{00000000-0005-0000-0000-0000F5040000}"/>
    <cellStyle name="20% - Accent2 8" xfId="32356" hidden="1" xr:uid="{00000000-0005-0000-0000-0000F6040000}"/>
    <cellStyle name="20% - Accent2 8" xfId="32501" hidden="1" xr:uid="{00000000-0005-0000-0000-0000F7040000}"/>
    <cellStyle name="20% - Accent2 8" xfId="33212" hidden="1" xr:uid="{00000000-0005-0000-0000-0000F8040000}"/>
    <cellStyle name="20% - Accent2 8" xfId="33288" hidden="1" xr:uid="{00000000-0005-0000-0000-0000F9040000}"/>
    <cellStyle name="20% - Accent2 8" xfId="33366" hidden="1" xr:uid="{00000000-0005-0000-0000-0000FA040000}"/>
    <cellStyle name="20% - Accent2 8" xfId="33549" hidden="1" xr:uid="{00000000-0005-0000-0000-0000FB040000}"/>
    <cellStyle name="20% - Accent2 8" xfId="33625" hidden="1" xr:uid="{00000000-0005-0000-0000-0000FC040000}"/>
    <cellStyle name="20% - Accent2 8" xfId="33703" hidden="1" xr:uid="{00000000-0005-0000-0000-0000FD040000}"/>
    <cellStyle name="20% - Accent2 8" xfId="33886" hidden="1" xr:uid="{00000000-0005-0000-0000-0000FE040000}"/>
    <cellStyle name="20% - Accent2 8" xfId="33962" hidden="1" xr:uid="{00000000-0005-0000-0000-0000FF040000}"/>
    <cellStyle name="20% - Accent2 9" xfId="492" hidden="1" xr:uid="{00000000-0005-0000-0000-000000050000}"/>
    <cellStyle name="20% - Accent2 9" xfId="814" hidden="1" xr:uid="{00000000-0005-0000-0000-000001050000}"/>
    <cellStyle name="20% - Accent2 9" xfId="1138" hidden="1" xr:uid="{00000000-0005-0000-0000-000002050000}"/>
    <cellStyle name="20% - Accent2 9" xfId="1480" hidden="1" xr:uid="{00000000-0005-0000-0000-000003050000}"/>
    <cellStyle name="20% - Accent2 9" xfId="6704" hidden="1" xr:uid="{00000000-0005-0000-0000-000004050000}"/>
    <cellStyle name="20% - Accent2 9" xfId="7029" hidden="1" xr:uid="{00000000-0005-0000-0000-000005050000}"/>
    <cellStyle name="20% - Accent2 9" xfId="7374" hidden="1" xr:uid="{00000000-0005-0000-0000-000006050000}"/>
    <cellStyle name="20% - Accent2 9" xfId="8312" hidden="1" xr:uid="{00000000-0005-0000-0000-000007050000}"/>
    <cellStyle name="20% - Accent2 9" xfId="4390" hidden="1" xr:uid="{00000000-0005-0000-0000-000008050000}"/>
    <cellStyle name="20% - Accent2 9" xfId="5559" hidden="1" xr:uid="{00000000-0005-0000-0000-000009050000}"/>
    <cellStyle name="20% - Accent2 9" xfId="13143" hidden="1" xr:uid="{00000000-0005-0000-0000-00000A050000}"/>
    <cellStyle name="20% - Accent2 9" xfId="13467" hidden="1" xr:uid="{00000000-0005-0000-0000-00000B050000}"/>
    <cellStyle name="20% - Accent2 9" xfId="13809" hidden="1" xr:uid="{00000000-0005-0000-0000-00000C050000}"/>
    <cellStyle name="20% - Accent2 9" xfId="14611" hidden="1" xr:uid="{00000000-0005-0000-0000-00000D050000}"/>
    <cellStyle name="20% - Accent2 9" xfId="5329" hidden="1" xr:uid="{00000000-0005-0000-0000-00000E050000}"/>
    <cellStyle name="20% - Accent2 9" xfId="5468" hidden="1" xr:uid="{00000000-0005-0000-0000-00000F050000}"/>
    <cellStyle name="20% - Accent2 9" xfId="19224" hidden="1" xr:uid="{00000000-0005-0000-0000-000010050000}"/>
    <cellStyle name="20% - Accent2 9" xfId="19550" hidden="1" xr:uid="{00000000-0005-0000-0000-000011050000}"/>
    <cellStyle name="20% - Accent2 9" xfId="19892" hidden="1" xr:uid="{00000000-0005-0000-0000-000012050000}"/>
    <cellStyle name="20% - Accent2 9" xfId="22477" hidden="1" xr:uid="{00000000-0005-0000-0000-000013050000}"/>
    <cellStyle name="20% - Accent2 9" xfId="22803" hidden="1" xr:uid="{00000000-0005-0000-0000-000014050000}"/>
    <cellStyle name="20% - Accent2 9" xfId="23145" hidden="1" xr:uid="{00000000-0005-0000-0000-000015050000}"/>
    <cellStyle name="20% - Accent2 9" xfId="25645" hidden="1" xr:uid="{00000000-0005-0000-0000-000016050000}"/>
    <cellStyle name="20% - Accent2 9" xfId="25969" hidden="1" xr:uid="{00000000-0005-0000-0000-000017050000}"/>
    <cellStyle name="20% - Accent2 9" xfId="28484" hidden="1" xr:uid="{00000000-0005-0000-0000-000018050000}"/>
    <cellStyle name="20% - Accent2 9" xfId="28558" hidden="1" xr:uid="{00000000-0005-0000-0000-000019050000}"/>
    <cellStyle name="20% - Accent2 9" xfId="28634" hidden="1" xr:uid="{00000000-0005-0000-0000-00001A050000}"/>
    <cellStyle name="20% - Accent2 9" xfId="28712" hidden="1" xr:uid="{00000000-0005-0000-0000-00001B050000}"/>
    <cellStyle name="20% - Accent2 9" xfId="29297" hidden="1" xr:uid="{00000000-0005-0000-0000-00001C050000}"/>
    <cellStyle name="20% - Accent2 9" xfId="29373" hidden="1" xr:uid="{00000000-0005-0000-0000-00001D050000}"/>
    <cellStyle name="20% - Accent2 9" xfId="29452" hidden="1" xr:uid="{00000000-0005-0000-0000-00001E050000}"/>
    <cellStyle name="20% - Accent2 9" xfId="29565" hidden="1" xr:uid="{00000000-0005-0000-0000-00001F050000}"/>
    <cellStyle name="20% - Accent2 9" xfId="29009" hidden="1" xr:uid="{00000000-0005-0000-0000-000020050000}"/>
    <cellStyle name="20% - Accent2 9" xfId="29161" hidden="1" xr:uid="{00000000-0005-0000-0000-000021050000}"/>
    <cellStyle name="20% - Accent2 9" xfId="29892" hidden="1" xr:uid="{00000000-0005-0000-0000-000022050000}"/>
    <cellStyle name="20% - Accent2 9" xfId="29968" hidden="1" xr:uid="{00000000-0005-0000-0000-000023050000}"/>
    <cellStyle name="20% - Accent2 9" xfId="30046" hidden="1" xr:uid="{00000000-0005-0000-0000-000024050000}"/>
    <cellStyle name="20% - Accent2 9" xfId="30141" hidden="1" xr:uid="{00000000-0005-0000-0000-000025050000}"/>
    <cellStyle name="20% - Accent2 9" xfId="29125" hidden="1" xr:uid="{00000000-0005-0000-0000-000026050000}"/>
    <cellStyle name="20% - Accent2 9" xfId="29144" hidden="1" xr:uid="{00000000-0005-0000-0000-000027050000}"/>
    <cellStyle name="20% - Accent2 9" xfId="30424" hidden="1" xr:uid="{00000000-0005-0000-0000-000028050000}"/>
    <cellStyle name="20% - Accent2 9" xfId="30500" hidden="1" xr:uid="{00000000-0005-0000-0000-000029050000}"/>
    <cellStyle name="20% - Accent2 9" xfId="30578" hidden="1" xr:uid="{00000000-0005-0000-0000-00002A050000}"/>
    <cellStyle name="20% - Accent2 9" xfId="30761" hidden="1" xr:uid="{00000000-0005-0000-0000-00002B050000}"/>
    <cellStyle name="20% - Accent2 9" xfId="30837" hidden="1" xr:uid="{00000000-0005-0000-0000-00002C050000}"/>
    <cellStyle name="20% - Accent2 9" xfId="30915" hidden="1" xr:uid="{00000000-0005-0000-0000-00002D050000}"/>
    <cellStyle name="20% - Accent2 9" xfId="31098" hidden="1" xr:uid="{00000000-0005-0000-0000-00002E050000}"/>
    <cellStyle name="20% - Accent2 9" xfId="31174" hidden="1" xr:uid="{00000000-0005-0000-0000-00002F050000}"/>
    <cellStyle name="20% - Accent2 9" xfId="31276" hidden="1" xr:uid="{00000000-0005-0000-0000-000030050000}"/>
    <cellStyle name="20% - Accent2 9" xfId="31350" hidden="1" xr:uid="{00000000-0005-0000-0000-000031050000}"/>
    <cellStyle name="20% - Accent2 9" xfId="31426" hidden="1" xr:uid="{00000000-0005-0000-0000-000032050000}"/>
    <cellStyle name="20% - Accent2 9" xfId="31504" hidden="1" xr:uid="{00000000-0005-0000-0000-000033050000}"/>
    <cellStyle name="20% - Accent2 9" xfId="32089" hidden="1" xr:uid="{00000000-0005-0000-0000-000034050000}"/>
    <cellStyle name="20% - Accent2 9" xfId="32165" hidden="1" xr:uid="{00000000-0005-0000-0000-000035050000}"/>
    <cellStyle name="20% - Accent2 9" xfId="32244" hidden="1" xr:uid="{00000000-0005-0000-0000-000036050000}"/>
    <cellStyle name="20% - Accent2 9" xfId="32357" hidden="1" xr:uid="{00000000-0005-0000-0000-000037050000}"/>
    <cellStyle name="20% - Accent2 9" xfId="31801" hidden="1" xr:uid="{00000000-0005-0000-0000-000038050000}"/>
    <cellStyle name="20% - Accent2 9" xfId="31953" hidden="1" xr:uid="{00000000-0005-0000-0000-000039050000}"/>
    <cellStyle name="20% - Accent2 9" xfId="32684" hidden="1" xr:uid="{00000000-0005-0000-0000-00003A050000}"/>
    <cellStyle name="20% - Accent2 9" xfId="32760" hidden="1" xr:uid="{00000000-0005-0000-0000-00003B050000}"/>
    <cellStyle name="20% - Accent2 9" xfId="32838" hidden="1" xr:uid="{00000000-0005-0000-0000-00003C050000}"/>
    <cellStyle name="20% - Accent2 9" xfId="32933" hidden="1" xr:uid="{00000000-0005-0000-0000-00003D050000}"/>
    <cellStyle name="20% - Accent2 9" xfId="31917" hidden="1" xr:uid="{00000000-0005-0000-0000-00003E050000}"/>
    <cellStyle name="20% - Accent2 9" xfId="31936" hidden="1" xr:uid="{00000000-0005-0000-0000-00003F050000}"/>
    <cellStyle name="20% - Accent2 9" xfId="33216" hidden="1" xr:uid="{00000000-0005-0000-0000-000040050000}"/>
    <cellStyle name="20% - Accent2 9" xfId="33292" hidden="1" xr:uid="{00000000-0005-0000-0000-000041050000}"/>
    <cellStyle name="20% - Accent2 9" xfId="33370" hidden="1" xr:uid="{00000000-0005-0000-0000-000042050000}"/>
    <cellStyle name="20% - Accent2 9" xfId="33553" hidden="1" xr:uid="{00000000-0005-0000-0000-000043050000}"/>
    <cellStyle name="20% - Accent2 9" xfId="33629" hidden="1" xr:uid="{00000000-0005-0000-0000-000044050000}"/>
    <cellStyle name="20% - Accent2 9" xfId="33707" hidden="1" xr:uid="{00000000-0005-0000-0000-000045050000}"/>
    <cellStyle name="20% - Accent2 9" xfId="33890" hidden="1" xr:uid="{00000000-0005-0000-0000-000046050000}"/>
    <cellStyle name="20% - Accent2 9" xfId="33966" hidden="1" xr:uid="{00000000-0005-0000-0000-000047050000}"/>
    <cellStyle name="20% - Accent3" xfId="29" builtinId="38" hidden="1" customBuiltin="1"/>
    <cellStyle name="20% - Accent3" xfId="77" builtinId="38" hidden="1" customBuiltin="1"/>
    <cellStyle name="20% - Accent3" xfId="112" builtinId="38" hidden="1" customBuiltin="1"/>
    <cellStyle name="20% - Accent3" xfId="155" builtinId="38" hidden="1" customBuiltin="1"/>
    <cellStyle name="20% - Accent3" xfId="197" builtinId="38" hidden="1" customBuiltin="1"/>
    <cellStyle name="20% - Accent3" xfId="231" builtinId="38" hidden="1" customBuiltin="1"/>
    <cellStyle name="20% - Accent3" xfId="268" builtinId="38" hidden="1" customBuiltin="1"/>
    <cellStyle name="20% - Accent3" xfId="305" builtinId="38" hidden="1" customBuiltin="1"/>
    <cellStyle name="20% - Accent3" xfId="339" builtinId="38" hidden="1" customBuiltin="1"/>
    <cellStyle name="20% - Accent3" xfId="374" builtinId="38" hidden="1" customBuiltin="1"/>
    <cellStyle name="20% - Accent3" xfId="3925" builtinId="38" hidden="1" customBuiltin="1"/>
    <cellStyle name="20% - Accent3" xfId="3959" builtinId="38" hidden="1" customBuiltin="1"/>
    <cellStyle name="20% - Accent3" xfId="3996" builtinId="38" hidden="1" customBuiltin="1"/>
    <cellStyle name="20% - Accent3" xfId="4033" builtinId="38" hidden="1" customBuiltin="1"/>
    <cellStyle name="20% - Accent3" xfId="4067" builtinId="38" hidden="1" customBuiltin="1"/>
    <cellStyle name="20% - Accent3" xfId="4265" builtinId="38" hidden="1" customBuiltin="1"/>
    <cellStyle name="20% - Accent3" xfId="10788" builtinId="38" hidden="1" customBuiltin="1"/>
    <cellStyle name="20% - Accent3" xfId="10839" builtinId="38" hidden="1" customBuiltin="1"/>
    <cellStyle name="20% - Accent3" xfId="5316" builtinId="38" hidden="1" customBuiltin="1"/>
    <cellStyle name="20% - Accent3" xfId="5607" builtinId="38" hidden="1" customBuiltin="1"/>
    <cellStyle name="20% - Accent3" xfId="7601" builtinId="38" hidden="1" customBuiltin="1"/>
    <cellStyle name="20% - Accent3" xfId="7573" builtinId="38" hidden="1" customBuiltin="1"/>
    <cellStyle name="20% - Accent3" xfId="7587" builtinId="38" hidden="1" customBuiltin="1"/>
    <cellStyle name="20% - Accent3" xfId="8419" builtinId="38" hidden="1" customBuiltin="1"/>
    <cellStyle name="20% - Accent3" xfId="7701" builtinId="38" hidden="1" customBuiltin="1"/>
    <cellStyle name="20% - Accent3" xfId="5948" builtinId="38" hidden="1" customBuiltin="1"/>
    <cellStyle name="20% - Accent3" xfId="4947" builtinId="38" hidden="1" customBuiltin="1"/>
    <cellStyle name="20% - Accent3" xfId="11008" builtinId="38" hidden="1" customBuiltin="1"/>
    <cellStyle name="20% - Accent3" xfId="16991" builtinId="38" hidden="1" customBuiltin="1"/>
    <cellStyle name="20% - Accent3" xfId="17023" builtinId="38" hidden="1" customBuiltin="1"/>
    <cellStyle name="20% - Accent3" xfId="7948" builtinId="38" hidden="1" customBuiltin="1"/>
    <cellStyle name="20% - Accent3" xfId="4848" builtinId="38" hidden="1" customBuiltin="1"/>
    <cellStyle name="20% - Accent3" xfId="14015" builtinId="38" hidden="1" customBuiltin="1"/>
    <cellStyle name="20% - Accent3" xfId="13993" builtinId="38" hidden="1" customBuiltin="1"/>
    <cellStyle name="20% - Accent3" xfId="14006" builtinId="38" hidden="1" customBuiltin="1"/>
    <cellStyle name="20% - Accent3" xfId="14702" builtinId="38" hidden="1" customBuiltin="1"/>
    <cellStyle name="20% - Accent3" xfId="14089" builtinId="38" hidden="1" customBuiltin="1"/>
    <cellStyle name="20% - Accent3" xfId="11582" builtinId="38" hidden="1" customBuiltin="1"/>
    <cellStyle name="20% - Accent3" xfId="10528" builtinId="38" hidden="1" customBuiltin="1"/>
    <cellStyle name="20% - Accent3" xfId="17165" builtinId="38" hidden="1" customBuiltin="1"/>
    <cellStyle name="20% - Accent3" xfId="12722" builtinId="38" hidden="1" customBuiltin="1"/>
    <cellStyle name="20% - Accent3" xfId="4316" builtinId="38" hidden="1" customBuiltin="1"/>
    <cellStyle name="20% - Accent3" xfId="14229" builtinId="38" hidden="1" customBuiltin="1"/>
    <cellStyle name="20% - Accent3" xfId="16840" builtinId="38" hidden="1" customBuiltin="1"/>
    <cellStyle name="20% - Accent3" xfId="5423" builtinId="38" hidden="1" customBuiltin="1"/>
    <cellStyle name="20% - Accent3" xfId="20449" builtinId="38" hidden="1" customBuiltin="1"/>
    <cellStyle name="20% - Accent3" xfId="14692" builtinId="38" hidden="1" customBuiltin="1"/>
    <cellStyle name="20% - Accent3" xfId="14625" builtinId="38" hidden="1" customBuiltin="1"/>
    <cellStyle name="20% - Accent3" xfId="8196" builtinId="38" hidden="1" customBuiltin="1"/>
    <cellStyle name="20% - Accent3" xfId="5902" builtinId="38" hidden="1" customBuiltin="1"/>
    <cellStyle name="20% - Accent3" xfId="14226" builtinId="38" hidden="1" customBuiltin="1"/>
    <cellStyle name="20% - Accent3" xfId="23651" builtinId="38" hidden="1" customBuiltin="1"/>
    <cellStyle name="20% - Accent3 10" xfId="532" hidden="1" xr:uid="{00000000-0005-0000-0000-00007C050000}"/>
    <cellStyle name="20% - Accent3 10" xfId="856" hidden="1" xr:uid="{00000000-0005-0000-0000-00007D050000}"/>
    <cellStyle name="20% - Accent3 10" xfId="1177" hidden="1" xr:uid="{00000000-0005-0000-0000-00007E050000}"/>
    <cellStyle name="20% - Accent3 10" xfId="1519" hidden="1" xr:uid="{00000000-0005-0000-0000-00007F050000}"/>
    <cellStyle name="20% - Accent3 10" xfId="6746" hidden="1" xr:uid="{00000000-0005-0000-0000-000080050000}"/>
    <cellStyle name="20% - Accent3 10" xfId="7068" hidden="1" xr:uid="{00000000-0005-0000-0000-000081050000}"/>
    <cellStyle name="20% - Accent3 10" xfId="7414" hidden="1" xr:uid="{00000000-0005-0000-0000-000082050000}"/>
    <cellStyle name="20% - Accent3 10" xfId="8273" hidden="1" xr:uid="{00000000-0005-0000-0000-000083050000}"/>
    <cellStyle name="20% - Accent3 10" xfId="6257" hidden="1" xr:uid="{00000000-0005-0000-0000-000084050000}"/>
    <cellStyle name="20% - Accent3 10" xfId="5140" hidden="1" xr:uid="{00000000-0005-0000-0000-000085050000}"/>
    <cellStyle name="20% - Accent3 10" xfId="13185" hidden="1" xr:uid="{00000000-0005-0000-0000-000086050000}"/>
    <cellStyle name="20% - Accent3 10" xfId="13506" hidden="1" xr:uid="{00000000-0005-0000-0000-000087050000}"/>
    <cellStyle name="20% - Accent3 10" xfId="13848" hidden="1" xr:uid="{00000000-0005-0000-0000-000088050000}"/>
    <cellStyle name="20% - Accent3 10" xfId="14579" hidden="1" xr:uid="{00000000-0005-0000-0000-000089050000}"/>
    <cellStyle name="20% - Accent3 10" xfId="5480" hidden="1" xr:uid="{00000000-0005-0000-0000-00008A050000}"/>
    <cellStyle name="20% - Accent3 10" xfId="5276" hidden="1" xr:uid="{00000000-0005-0000-0000-00008B050000}"/>
    <cellStyle name="20% - Accent3 10" xfId="19267" hidden="1" xr:uid="{00000000-0005-0000-0000-00008C050000}"/>
    <cellStyle name="20% - Accent3 10" xfId="19589" hidden="1" xr:uid="{00000000-0005-0000-0000-00008D050000}"/>
    <cellStyle name="20% - Accent3 10" xfId="19931" hidden="1" xr:uid="{00000000-0005-0000-0000-00008E050000}"/>
    <cellStyle name="20% - Accent3 10" xfId="22520" hidden="1" xr:uid="{00000000-0005-0000-0000-00008F050000}"/>
    <cellStyle name="20% - Accent3 10" xfId="22842" hidden="1" xr:uid="{00000000-0005-0000-0000-000090050000}"/>
    <cellStyle name="20% - Accent3 10" xfId="23184" hidden="1" xr:uid="{00000000-0005-0000-0000-000091050000}"/>
    <cellStyle name="20% - Accent3 10" xfId="25687" hidden="1" xr:uid="{00000000-0005-0000-0000-000092050000}"/>
    <cellStyle name="20% - Accent3 10" xfId="26008" hidden="1" xr:uid="{00000000-0005-0000-0000-000093050000}"/>
    <cellStyle name="20% - Accent3 10" xfId="28499" hidden="1" xr:uid="{00000000-0005-0000-0000-000094050000}"/>
    <cellStyle name="20% - Accent3 10" xfId="28573" hidden="1" xr:uid="{00000000-0005-0000-0000-000095050000}"/>
    <cellStyle name="20% - Accent3 10" xfId="28649" hidden="1" xr:uid="{00000000-0005-0000-0000-000096050000}"/>
    <cellStyle name="20% - Accent3 10" xfId="28727" hidden="1" xr:uid="{00000000-0005-0000-0000-000097050000}"/>
    <cellStyle name="20% - Accent3 10" xfId="29312" hidden="1" xr:uid="{00000000-0005-0000-0000-000098050000}"/>
    <cellStyle name="20% - Accent3 10" xfId="29388" hidden="1" xr:uid="{00000000-0005-0000-0000-000099050000}"/>
    <cellStyle name="20% - Accent3 10" xfId="29467" hidden="1" xr:uid="{00000000-0005-0000-0000-00009A050000}"/>
    <cellStyle name="20% - Accent3 10" xfId="29562" hidden="1" xr:uid="{00000000-0005-0000-0000-00009B050000}"/>
    <cellStyle name="20% - Accent3 10" xfId="29248" hidden="1" xr:uid="{00000000-0005-0000-0000-00009C050000}"/>
    <cellStyle name="20% - Accent3 10" xfId="29101" hidden="1" xr:uid="{00000000-0005-0000-0000-00009D050000}"/>
    <cellStyle name="20% - Accent3 10" xfId="29907" hidden="1" xr:uid="{00000000-0005-0000-0000-00009E050000}"/>
    <cellStyle name="20% - Accent3 10" xfId="29983" hidden="1" xr:uid="{00000000-0005-0000-0000-00009F050000}"/>
    <cellStyle name="20% - Accent3 10" xfId="30061" hidden="1" xr:uid="{00000000-0005-0000-0000-0000A0050000}"/>
    <cellStyle name="20% - Accent3 10" xfId="30140" hidden="1" xr:uid="{00000000-0005-0000-0000-0000A1050000}"/>
    <cellStyle name="20% - Accent3 10" xfId="29145" hidden="1" xr:uid="{00000000-0005-0000-0000-0000A2050000}"/>
    <cellStyle name="20% - Accent3 10" xfId="29116" hidden="1" xr:uid="{00000000-0005-0000-0000-0000A3050000}"/>
    <cellStyle name="20% - Accent3 10" xfId="30439" hidden="1" xr:uid="{00000000-0005-0000-0000-0000A4050000}"/>
    <cellStyle name="20% - Accent3 10" xfId="30515" hidden="1" xr:uid="{00000000-0005-0000-0000-0000A5050000}"/>
    <cellStyle name="20% - Accent3 10" xfId="30593" hidden="1" xr:uid="{00000000-0005-0000-0000-0000A6050000}"/>
    <cellStyle name="20% - Accent3 10" xfId="30776" hidden="1" xr:uid="{00000000-0005-0000-0000-0000A7050000}"/>
    <cellStyle name="20% - Accent3 10" xfId="30852" hidden="1" xr:uid="{00000000-0005-0000-0000-0000A8050000}"/>
    <cellStyle name="20% - Accent3 10" xfId="30930" hidden="1" xr:uid="{00000000-0005-0000-0000-0000A9050000}"/>
    <cellStyle name="20% - Accent3 10" xfId="31113" hidden="1" xr:uid="{00000000-0005-0000-0000-0000AA050000}"/>
    <cellStyle name="20% - Accent3 10" xfId="31189" hidden="1" xr:uid="{00000000-0005-0000-0000-0000AB050000}"/>
    <cellStyle name="20% - Accent3 10" xfId="31291" hidden="1" xr:uid="{00000000-0005-0000-0000-0000AC050000}"/>
    <cellStyle name="20% - Accent3 10" xfId="31365" hidden="1" xr:uid="{00000000-0005-0000-0000-0000AD050000}"/>
    <cellStyle name="20% - Accent3 10" xfId="31441" hidden="1" xr:uid="{00000000-0005-0000-0000-0000AE050000}"/>
    <cellStyle name="20% - Accent3 10" xfId="31519" hidden="1" xr:uid="{00000000-0005-0000-0000-0000AF050000}"/>
    <cellStyle name="20% - Accent3 10" xfId="32104" hidden="1" xr:uid="{00000000-0005-0000-0000-0000B0050000}"/>
    <cellStyle name="20% - Accent3 10" xfId="32180" hidden="1" xr:uid="{00000000-0005-0000-0000-0000B1050000}"/>
    <cellStyle name="20% - Accent3 10" xfId="32259" hidden="1" xr:uid="{00000000-0005-0000-0000-0000B2050000}"/>
    <cellStyle name="20% - Accent3 10" xfId="32354" hidden="1" xr:uid="{00000000-0005-0000-0000-0000B3050000}"/>
    <cellStyle name="20% - Accent3 10" xfId="32040" hidden="1" xr:uid="{00000000-0005-0000-0000-0000B4050000}"/>
    <cellStyle name="20% - Accent3 10" xfId="31893" hidden="1" xr:uid="{00000000-0005-0000-0000-0000B5050000}"/>
    <cellStyle name="20% - Accent3 10" xfId="32699" hidden="1" xr:uid="{00000000-0005-0000-0000-0000B6050000}"/>
    <cellStyle name="20% - Accent3 10" xfId="32775" hidden="1" xr:uid="{00000000-0005-0000-0000-0000B7050000}"/>
    <cellStyle name="20% - Accent3 10" xfId="32853" hidden="1" xr:uid="{00000000-0005-0000-0000-0000B8050000}"/>
    <cellStyle name="20% - Accent3 10" xfId="32932" hidden="1" xr:uid="{00000000-0005-0000-0000-0000B9050000}"/>
    <cellStyle name="20% - Accent3 10" xfId="31937" hidden="1" xr:uid="{00000000-0005-0000-0000-0000BA050000}"/>
    <cellStyle name="20% - Accent3 10" xfId="31908" hidden="1" xr:uid="{00000000-0005-0000-0000-0000BB050000}"/>
    <cellStyle name="20% - Accent3 10" xfId="33231" hidden="1" xr:uid="{00000000-0005-0000-0000-0000BC050000}"/>
    <cellStyle name="20% - Accent3 10" xfId="33307" hidden="1" xr:uid="{00000000-0005-0000-0000-0000BD050000}"/>
    <cellStyle name="20% - Accent3 10" xfId="33385" hidden="1" xr:uid="{00000000-0005-0000-0000-0000BE050000}"/>
    <cellStyle name="20% - Accent3 10" xfId="33568" hidden="1" xr:uid="{00000000-0005-0000-0000-0000BF050000}"/>
    <cellStyle name="20% - Accent3 10" xfId="33644" hidden="1" xr:uid="{00000000-0005-0000-0000-0000C0050000}"/>
    <cellStyle name="20% - Accent3 10" xfId="33722" hidden="1" xr:uid="{00000000-0005-0000-0000-0000C1050000}"/>
    <cellStyle name="20% - Accent3 10" xfId="33905" hidden="1" xr:uid="{00000000-0005-0000-0000-0000C2050000}"/>
    <cellStyle name="20% - Accent3 10" xfId="33981" hidden="1" xr:uid="{00000000-0005-0000-0000-0000C3050000}"/>
    <cellStyle name="20% - Accent3 11" xfId="568" hidden="1" xr:uid="{00000000-0005-0000-0000-0000C4050000}"/>
    <cellStyle name="20% - Accent3 11" xfId="892" hidden="1" xr:uid="{00000000-0005-0000-0000-0000C5050000}"/>
    <cellStyle name="20% - Accent3 11" xfId="1213" hidden="1" xr:uid="{00000000-0005-0000-0000-0000C6050000}"/>
    <cellStyle name="20% - Accent3 11" xfId="1555" hidden="1" xr:uid="{00000000-0005-0000-0000-0000C7050000}"/>
    <cellStyle name="20% - Accent3 11" xfId="6782" hidden="1" xr:uid="{00000000-0005-0000-0000-0000C8050000}"/>
    <cellStyle name="20% - Accent3 11" xfId="7104" hidden="1" xr:uid="{00000000-0005-0000-0000-0000C9050000}"/>
    <cellStyle name="20% - Accent3 11" xfId="7450" hidden="1" xr:uid="{00000000-0005-0000-0000-0000CA050000}"/>
    <cellStyle name="20% - Accent3 11" xfId="7760" hidden="1" xr:uid="{00000000-0005-0000-0000-0000CB050000}"/>
    <cellStyle name="20% - Accent3 11" xfId="6048" hidden="1" xr:uid="{00000000-0005-0000-0000-0000CC050000}"/>
    <cellStyle name="20% - Accent3 11" xfId="5239" hidden="1" xr:uid="{00000000-0005-0000-0000-0000CD050000}"/>
    <cellStyle name="20% - Accent3 11" xfId="13221" hidden="1" xr:uid="{00000000-0005-0000-0000-0000CE050000}"/>
    <cellStyle name="20% - Accent3 11" xfId="13542" hidden="1" xr:uid="{00000000-0005-0000-0000-0000CF050000}"/>
    <cellStyle name="20% - Accent3 11" xfId="13884" hidden="1" xr:uid="{00000000-0005-0000-0000-0000D0050000}"/>
    <cellStyle name="20% - Accent3 11" xfId="14139" hidden="1" xr:uid="{00000000-0005-0000-0000-0000D1050000}"/>
    <cellStyle name="20% - Accent3 11" xfId="13045" hidden="1" xr:uid="{00000000-0005-0000-0000-0000D2050000}"/>
    <cellStyle name="20% - Accent3 11" xfId="6318" hidden="1" xr:uid="{00000000-0005-0000-0000-0000D3050000}"/>
    <cellStyle name="20% - Accent3 11" xfId="19304" hidden="1" xr:uid="{00000000-0005-0000-0000-0000D4050000}"/>
    <cellStyle name="20% - Accent3 11" xfId="19625" hidden="1" xr:uid="{00000000-0005-0000-0000-0000D5050000}"/>
    <cellStyle name="20% - Accent3 11" xfId="19967" hidden="1" xr:uid="{00000000-0005-0000-0000-0000D6050000}"/>
    <cellStyle name="20% - Accent3 11" xfId="22557" hidden="1" xr:uid="{00000000-0005-0000-0000-0000D7050000}"/>
    <cellStyle name="20% - Accent3 11" xfId="22878" hidden="1" xr:uid="{00000000-0005-0000-0000-0000D8050000}"/>
    <cellStyle name="20% - Accent3 11" xfId="23220" hidden="1" xr:uid="{00000000-0005-0000-0000-0000D9050000}"/>
    <cellStyle name="20% - Accent3 11" xfId="25723" hidden="1" xr:uid="{00000000-0005-0000-0000-0000DA050000}"/>
    <cellStyle name="20% - Accent3 11" xfId="26044" hidden="1" xr:uid="{00000000-0005-0000-0000-0000DB050000}"/>
    <cellStyle name="20% - Accent3 11" xfId="28512" hidden="1" xr:uid="{00000000-0005-0000-0000-0000DC050000}"/>
    <cellStyle name="20% - Accent3 11" xfId="28586" hidden="1" xr:uid="{00000000-0005-0000-0000-0000DD050000}"/>
    <cellStyle name="20% - Accent3 11" xfId="28662" hidden="1" xr:uid="{00000000-0005-0000-0000-0000DE050000}"/>
    <cellStyle name="20% - Accent3 11" xfId="28740" hidden="1" xr:uid="{00000000-0005-0000-0000-0000DF050000}"/>
    <cellStyle name="20% - Accent3 11" xfId="29325" hidden="1" xr:uid="{00000000-0005-0000-0000-0000E0050000}"/>
    <cellStyle name="20% - Accent3 11" xfId="29401" hidden="1" xr:uid="{00000000-0005-0000-0000-0000E1050000}"/>
    <cellStyle name="20% - Accent3 11" xfId="29480" hidden="1" xr:uid="{00000000-0005-0000-0000-0000E2050000}"/>
    <cellStyle name="20% - Accent3 11" xfId="29524" hidden="1" xr:uid="{00000000-0005-0000-0000-0000E3050000}"/>
    <cellStyle name="20% - Accent3 11" xfId="29222" hidden="1" xr:uid="{00000000-0005-0000-0000-0000E4050000}"/>
    <cellStyle name="20% - Accent3 11" xfId="29111" hidden="1" xr:uid="{00000000-0005-0000-0000-0000E5050000}"/>
    <cellStyle name="20% - Accent3 11" xfId="29920" hidden="1" xr:uid="{00000000-0005-0000-0000-0000E6050000}"/>
    <cellStyle name="20% - Accent3 11" xfId="29996" hidden="1" xr:uid="{00000000-0005-0000-0000-0000E7050000}"/>
    <cellStyle name="20% - Accent3 11" xfId="30074" hidden="1" xr:uid="{00000000-0005-0000-0000-0000E8050000}"/>
    <cellStyle name="20% - Accent3 11" xfId="30112" hidden="1" xr:uid="{00000000-0005-0000-0000-0000E9050000}"/>
    <cellStyle name="20% - Accent3 11" xfId="29886" hidden="1" xr:uid="{00000000-0005-0000-0000-0000EA050000}"/>
    <cellStyle name="20% - Accent3 11" xfId="29258" hidden="1" xr:uid="{00000000-0005-0000-0000-0000EB050000}"/>
    <cellStyle name="20% - Accent3 11" xfId="30452" hidden="1" xr:uid="{00000000-0005-0000-0000-0000EC050000}"/>
    <cellStyle name="20% - Accent3 11" xfId="30528" hidden="1" xr:uid="{00000000-0005-0000-0000-0000ED050000}"/>
    <cellStyle name="20% - Accent3 11" xfId="30606" hidden="1" xr:uid="{00000000-0005-0000-0000-0000EE050000}"/>
    <cellStyle name="20% - Accent3 11" xfId="30789" hidden="1" xr:uid="{00000000-0005-0000-0000-0000EF050000}"/>
    <cellStyle name="20% - Accent3 11" xfId="30865" hidden="1" xr:uid="{00000000-0005-0000-0000-0000F0050000}"/>
    <cellStyle name="20% - Accent3 11" xfId="30943" hidden="1" xr:uid="{00000000-0005-0000-0000-0000F1050000}"/>
    <cellStyle name="20% - Accent3 11" xfId="31126" hidden="1" xr:uid="{00000000-0005-0000-0000-0000F2050000}"/>
    <cellStyle name="20% - Accent3 11" xfId="31202" hidden="1" xr:uid="{00000000-0005-0000-0000-0000F3050000}"/>
    <cellStyle name="20% - Accent3 11" xfId="31304" hidden="1" xr:uid="{00000000-0005-0000-0000-0000F4050000}"/>
    <cellStyle name="20% - Accent3 11" xfId="31378" hidden="1" xr:uid="{00000000-0005-0000-0000-0000F5050000}"/>
    <cellStyle name="20% - Accent3 11" xfId="31454" hidden="1" xr:uid="{00000000-0005-0000-0000-0000F6050000}"/>
    <cellStyle name="20% - Accent3 11" xfId="31532" hidden="1" xr:uid="{00000000-0005-0000-0000-0000F7050000}"/>
    <cellStyle name="20% - Accent3 11" xfId="32117" hidden="1" xr:uid="{00000000-0005-0000-0000-0000F8050000}"/>
    <cellStyle name="20% - Accent3 11" xfId="32193" hidden="1" xr:uid="{00000000-0005-0000-0000-0000F9050000}"/>
    <cellStyle name="20% - Accent3 11" xfId="32272" hidden="1" xr:uid="{00000000-0005-0000-0000-0000FA050000}"/>
    <cellStyle name="20% - Accent3 11" xfId="32316" hidden="1" xr:uid="{00000000-0005-0000-0000-0000FB050000}"/>
    <cellStyle name="20% - Accent3 11" xfId="32014" hidden="1" xr:uid="{00000000-0005-0000-0000-0000FC050000}"/>
    <cellStyle name="20% - Accent3 11" xfId="31903" hidden="1" xr:uid="{00000000-0005-0000-0000-0000FD050000}"/>
    <cellStyle name="20% - Accent3 11" xfId="32712" hidden="1" xr:uid="{00000000-0005-0000-0000-0000FE050000}"/>
    <cellStyle name="20% - Accent3 11" xfId="32788" hidden="1" xr:uid="{00000000-0005-0000-0000-0000FF050000}"/>
    <cellStyle name="20% - Accent3 11" xfId="32866" hidden="1" xr:uid="{00000000-0005-0000-0000-000000060000}"/>
    <cellStyle name="20% - Accent3 11" xfId="32904" hidden="1" xr:uid="{00000000-0005-0000-0000-000001060000}"/>
    <cellStyle name="20% - Accent3 11" xfId="32678" hidden="1" xr:uid="{00000000-0005-0000-0000-000002060000}"/>
    <cellStyle name="20% - Accent3 11" xfId="32050" hidden="1" xr:uid="{00000000-0005-0000-0000-000003060000}"/>
    <cellStyle name="20% - Accent3 11" xfId="33244" hidden="1" xr:uid="{00000000-0005-0000-0000-000004060000}"/>
    <cellStyle name="20% - Accent3 11" xfId="33320" hidden="1" xr:uid="{00000000-0005-0000-0000-000005060000}"/>
    <cellStyle name="20% - Accent3 11" xfId="33398" hidden="1" xr:uid="{00000000-0005-0000-0000-000006060000}"/>
    <cellStyle name="20% - Accent3 11" xfId="33581" hidden="1" xr:uid="{00000000-0005-0000-0000-000007060000}"/>
    <cellStyle name="20% - Accent3 11" xfId="33657" hidden="1" xr:uid="{00000000-0005-0000-0000-000008060000}"/>
    <cellStyle name="20% - Accent3 11" xfId="33735" hidden="1" xr:uid="{00000000-0005-0000-0000-000009060000}"/>
    <cellStyle name="20% - Accent3 11" xfId="33918" hidden="1" xr:uid="{00000000-0005-0000-0000-00000A060000}"/>
    <cellStyle name="20% - Accent3 11" xfId="33994" hidden="1" xr:uid="{00000000-0005-0000-0000-00000B060000}"/>
    <cellStyle name="20% - Accent3 12" xfId="602" hidden="1" xr:uid="{00000000-0005-0000-0000-00000C060000}"/>
    <cellStyle name="20% - Accent3 12" xfId="927" hidden="1" xr:uid="{00000000-0005-0000-0000-00000D060000}"/>
    <cellStyle name="20% - Accent3 12" xfId="1247" hidden="1" xr:uid="{00000000-0005-0000-0000-00000E060000}"/>
    <cellStyle name="20% - Accent3 12" xfId="1589" hidden="1" xr:uid="{00000000-0005-0000-0000-00000F060000}"/>
    <cellStyle name="20% - Accent3 12" xfId="6817" hidden="1" xr:uid="{00000000-0005-0000-0000-000010060000}"/>
    <cellStyle name="20% - Accent3 12" xfId="7138" hidden="1" xr:uid="{00000000-0005-0000-0000-000011060000}"/>
    <cellStyle name="20% - Accent3 12" xfId="7484" hidden="1" xr:uid="{00000000-0005-0000-0000-000012060000}"/>
    <cellStyle name="20% - Accent3 12" xfId="8203" hidden="1" xr:uid="{00000000-0005-0000-0000-000013060000}"/>
    <cellStyle name="20% - Accent3 12" xfId="6210" hidden="1" xr:uid="{00000000-0005-0000-0000-000014060000}"/>
    <cellStyle name="20% - Accent3 12" xfId="6071" hidden="1" xr:uid="{00000000-0005-0000-0000-000015060000}"/>
    <cellStyle name="20% - Accent3 12" xfId="13256" hidden="1" xr:uid="{00000000-0005-0000-0000-000016060000}"/>
    <cellStyle name="20% - Accent3 12" xfId="13576" hidden="1" xr:uid="{00000000-0005-0000-0000-000017060000}"/>
    <cellStyle name="20% - Accent3 12" xfId="13918" hidden="1" xr:uid="{00000000-0005-0000-0000-000018060000}"/>
    <cellStyle name="20% - Accent3 12" xfId="14516" hidden="1" xr:uid="{00000000-0005-0000-0000-000019060000}"/>
    <cellStyle name="20% - Accent3 12" xfId="5335" hidden="1" xr:uid="{00000000-0005-0000-0000-00001A060000}"/>
    <cellStyle name="20% - Accent3 12" xfId="4181" hidden="1" xr:uid="{00000000-0005-0000-0000-00001B060000}"/>
    <cellStyle name="20% - Accent3 12" xfId="19339" hidden="1" xr:uid="{00000000-0005-0000-0000-00001C060000}"/>
    <cellStyle name="20% - Accent3 12" xfId="19659" hidden="1" xr:uid="{00000000-0005-0000-0000-00001D060000}"/>
    <cellStyle name="20% - Accent3 12" xfId="20001" hidden="1" xr:uid="{00000000-0005-0000-0000-00001E060000}"/>
    <cellStyle name="20% - Accent3 12" xfId="22592" hidden="1" xr:uid="{00000000-0005-0000-0000-00001F060000}"/>
    <cellStyle name="20% - Accent3 12" xfId="22912" hidden="1" xr:uid="{00000000-0005-0000-0000-000020060000}"/>
    <cellStyle name="20% - Accent3 12" xfId="23254" hidden="1" xr:uid="{00000000-0005-0000-0000-000021060000}"/>
    <cellStyle name="20% - Accent3 12" xfId="25758" hidden="1" xr:uid="{00000000-0005-0000-0000-000022060000}"/>
    <cellStyle name="20% - Accent3 12" xfId="26078" hidden="1" xr:uid="{00000000-0005-0000-0000-000023060000}"/>
    <cellStyle name="20% - Accent3 12" xfId="28525" hidden="1" xr:uid="{00000000-0005-0000-0000-000024060000}"/>
    <cellStyle name="20% - Accent3 12" xfId="28600" hidden="1" xr:uid="{00000000-0005-0000-0000-000025060000}"/>
    <cellStyle name="20% - Accent3 12" xfId="28675" hidden="1" xr:uid="{00000000-0005-0000-0000-000026060000}"/>
    <cellStyle name="20% - Accent3 12" xfId="28753" hidden="1" xr:uid="{00000000-0005-0000-0000-000027060000}"/>
    <cellStyle name="20% - Accent3 12" xfId="29339" hidden="1" xr:uid="{00000000-0005-0000-0000-000028060000}"/>
    <cellStyle name="20% - Accent3 12" xfId="29414" hidden="1" xr:uid="{00000000-0005-0000-0000-000029060000}"/>
    <cellStyle name="20% - Accent3 12" xfId="29493" hidden="1" xr:uid="{00000000-0005-0000-0000-00002A060000}"/>
    <cellStyle name="20% - Accent3 12" xfId="29553" hidden="1" xr:uid="{00000000-0005-0000-0000-00002B060000}"/>
    <cellStyle name="20% - Accent3 12" xfId="29241" hidden="1" xr:uid="{00000000-0005-0000-0000-00002C060000}"/>
    <cellStyle name="20% - Accent3 12" xfId="29224" hidden="1" xr:uid="{00000000-0005-0000-0000-00002D060000}"/>
    <cellStyle name="20% - Accent3 12" xfId="29934" hidden="1" xr:uid="{00000000-0005-0000-0000-00002E060000}"/>
    <cellStyle name="20% - Accent3 12" xfId="30009" hidden="1" xr:uid="{00000000-0005-0000-0000-00002F060000}"/>
    <cellStyle name="20% - Accent3 12" xfId="30087" hidden="1" xr:uid="{00000000-0005-0000-0000-000030060000}"/>
    <cellStyle name="20% - Accent3 12" xfId="30134" hidden="1" xr:uid="{00000000-0005-0000-0000-000031060000}"/>
    <cellStyle name="20% - Accent3 12" xfId="29126" hidden="1" xr:uid="{00000000-0005-0000-0000-000032060000}"/>
    <cellStyle name="20% - Accent3 12" xfId="28994" hidden="1" xr:uid="{00000000-0005-0000-0000-000033060000}"/>
    <cellStyle name="20% - Accent3 12" xfId="30466" hidden="1" xr:uid="{00000000-0005-0000-0000-000034060000}"/>
    <cellStyle name="20% - Accent3 12" xfId="30541" hidden="1" xr:uid="{00000000-0005-0000-0000-000035060000}"/>
    <cellStyle name="20% - Accent3 12" xfId="30619" hidden="1" xr:uid="{00000000-0005-0000-0000-000036060000}"/>
    <cellStyle name="20% - Accent3 12" xfId="30803" hidden="1" xr:uid="{00000000-0005-0000-0000-000037060000}"/>
    <cellStyle name="20% - Accent3 12" xfId="30878" hidden="1" xr:uid="{00000000-0005-0000-0000-000038060000}"/>
    <cellStyle name="20% - Accent3 12" xfId="30956" hidden="1" xr:uid="{00000000-0005-0000-0000-000039060000}"/>
    <cellStyle name="20% - Accent3 12" xfId="31140" hidden="1" xr:uid="{00000000-0005-0000-0000-00003A060000}"/>
    <cellStyle name="20% - Accent3 12" xfId="31215" hidden="1" xr:uid="{00000000-0005-0000-0000-00003B060000}"/>
    <cellStyle name="20% - Accent3 12" xfId="31317" hidden="1" xr:uid="{00000000-0005-0000-0000-00003C060000}"/>
    <cellStyle name="20% - Accent3 12" xfId="31392" hidden="1" xr:uid="{00000000-0005-0000-0000-00003D060000}"/>
    <cellStyle name="20% - Accent3 12" xfId="31467" hidden="1" xr:uid="{00000000-0005-0000-0000-00003E060000}"/>
    <cellStyle name="20% - Accent3 12" xfId="31545" hidden="1" xr:uid="{00000000-0005-0000-0000-00003F060000}"/>
    <cellStyle name="20% - Accent3 12" xfId="32131" hidden="1" xr:uid="{00000000-0005-0000-0000-000040060000}"/>
    <cellStyle name="20% - Accent3 12" xfId="32206" hidden="1" xr:uid="{00000000-0005-0000-0000-000041060000}"/>
    <cellStyle name="20% - Accent3 12" xfId="32285" hidden="1" xr:uid="{00000000-0005-0000-0000-000042060000}"/>
    <cellStyle name="20% - Accent3 12" xfId="32345" hidden="1" xr:uid="{00000000-0005-0000-0000-000043060000}"/>
    <cellStyle name="20% - Accent3 12" xfId="32033" hidden="1" xr:uid="{00000000-0005-0000-0000-000044060000}"/>
    <cellStyle name="20% - Accent3 12" xfId="32016" hidden="1" xr:uid="{00000000-0005-0000-0000-000045060000}"/>
    <cellStyle name="20% - Accent3 12" xfId="32726" hidden="1" xr:uid="{00000000-0005-0000-0000-000046060000}"/>
    <cellStyle name="20% - Accent3 12" xfId="32801" hidden="1" xr:uid="{00000000-0005-0000-0000-000047060000}"/>
    <cellStyle name="20% - Accent3 12" xfId="32879" hidden="1" xr:uid="{00000000-0005-0000-0000-000048060000}"/>
    <cellStyle name="20% - Accent3 12" xfId="32926" hidden="1" xr:uid="{00000000-0005-0000-0000-000049060000}"/>
    <cellStyle name="20% - Accent3 12" xfId="31918" hidden="1" xr:uid="{00000000-0005-0000-0000-00004A060000}"/>
    <cellStyle name="20% - Accent3 12" xfId="31786" hidden="1" xr:uid="{00000000-0005-0000-0000-00004B060000}"/>
    <cellStyle name="20% - Accent3 12" xfId="33258" hidden="1" xr:uid="{00000000-0005-0000-0000-00004C060000}"/>
    <cellStyle name="20% - Accent3 12" xfId="33333" hidden="1" xr:uid="{00000000-0005-0000-0000-00004D060000}"/>
    <cellStyle name="20% - Accent3 12" xfId="33411" hidden="1" xr:uid="{00000000-0005-0000-0000-00004E060000}"/>
    <cellStyle name="20% - Accent3 12" xfId="33595" hidden="1" xr:uid="{00000000-0005-0000-0000-00004F060000}"/>
    <cellStyle name="20% - Accent3 12" xfId="33670" hidden="1" xr:uid="{00000000-0005-0000-0000-000050060000}"/>
    <cellStyle name="20% - Accent3 12" xfId="33748" hidden="1" xr:uid="{00000000-0005-0000-0000-000051060000}"/>
    <cellStyle name="20% - Accent3 12" xfId="33932" hidden="1" xr:uid="{00000000-0005-0000-0000-000052060000}"/>
    <cellStyle name="20% - Accent3 12" xfId="34007" hidden="1" xr:uid="{00000000-0005-0000-0000-000053060000}"/>
    <cellStyle name="20% - Accent3 13" xfId="1624" hidden="1" xr:uid="{00000000-0005-0000-0000-000054060000}"/>
    <cellStyle name="20% - Accent3 13" xfId="2890" hidden="1" xr:uid="{00000000-0005-0000-0000-000055060000}"/>
    <cellStyle name="20% - Accent3 13" xfId="9516" hidden="1" xr:uid="{00000000-0005-0000-0000-000056060000}"/>
    <cellStyle name="20% - Accent3 13" xfId="12029" hidden="1" xr:uid="{00000000-0005-0000-0000-000057060000}"/>
    <cellStyle name="20% - Accent3 13" xfId="15767" hidden="1" xr:uid="{00000000-0005-0000-0000-000058060000}"/>
    <cellStyle name="20% - Accent3 13" xfId="18135" hidden="1" xr:uid="{00000000-0005-0000-0000-000059060000}"/>
    <cellStyle name="20% - Accent3 13" xfId="21404" hidden="1" xr:uid="{00000000-0005-0000-0000-00005A060000}"/>
    <cellStyle name="20% - Accent3 13" xfId="24588" hidden="1" xr:uid="{00000000-0005-0000-0000-00005B060000}"/>
    <cellStyle name="20% - Accent3 13" xfId="28766" hidden="1" xr:uid="{00000000-0005-0000-0000-00005C060000}"/>
    <cellStyle name="20% - Accent3 13" xfId="28881" hidden="1" xr:uid="{00000000-0005-0000-0000-00005D060000}"/>
    <cellStyle name="20% - Accent3 13" xfId="29604" hidden="1" xr:uid="{00000000-0005-0000-0000-00005E060000}"/>
    <cellStyle name="20% - Accent3 13" xfId="29777" hidden="1" xr:uid="{00000000-0005-0000-0000-00005F060000}"/>
    <cellStyle name="20% - Accent3 13" xfId="30170" hidden="1" xr:uid="{00000000-0005-0000-0000-000060060000}"/>
    <cellStyle name="20% - Accent3 13" xfId="30318" hidden="1" xr:uid="{00000000-0005-0000-0000-000061060000}"/>
    <cellStyle name="20% - Accent3 13" xfId="30656" hidden="1" xr:uid="{00000000-0005-0000-0000-000062060000}"/>
    <cellStyle name="20% - Accent3 13" xfId="30993" hidden="1" xr:uid="{00000000-0005-0000-0000-000063060000}"/>
    <cellStyle name="20% - Accent3 13" xfId="31558" hidden="1" xr:uid="{00000000-0005-0000-0000-000064060000}"/>
    <cellStyle name="20% - Accent3 13" xfId="31673" hidden="1" xr:uid="{00000000-0005-0000-0000-000065060000}"/>
    <cellStyle name="20% - Accent3 13" xfId="32396" hidden="1" xr:uid="{00000000-0005-0000-0000-000066060000}"/>
    <cellStyle name="20% - Accent3 13" xfId="32569" hidden="1" xr:uid="{00000000-0005-0000-0000-000067060000}"/>
    <cellStyle name="20% - Accent3 13" xfId="32962" hidden="1" xr:uid="{00000000-0005-0000-0000-000068060000}"/>
    <cellStyle name="20% - Accent3 13" xfId="33110" hidden="1" xr:uid="{00000000-0005-0000-0000-000069060000}"/>
    <cellStyle name="20% - Accent3 13" xfId="33448" hidden="1" xr:uid="{00000000-0005-0000-0000-00006A060000}"/>
    <cellStyle name="20% - Accent3 13" xfId="33785" hidden="1" xr:uid="{00000000-0005-0000-0000-00006B060000}"/>
    <cellStyle name="20% - Accent3 3 2 3 2" xfId="1707" hidden="1" xr:uid="{00000000-0005-0000-0000-00006C060000}"/>
    <cellStyle name="20% - Accent3 3 2 3 2" xfId="2973" hidden="1" xr:uid="{00000000-0005-0000-0000-00006D060000}"/>
    <cellStyle name="20% - Accent3 3 2 3 2" xfId="9599" hidden="1" xr:uid="{00000000-0005-0000-0000-00006E060000}"/>
    <cellStyle name="20% - Accent3 3 2 3 2" xfId="12112" hidden="1" xr:uid="{00000000-0005-0000-0000-00006F060000}"/>
    <cellStyle name="20% - Accent3 3 2 3 2" xfId="15850" hidden="1" xr:uid="{00000000-0005-0000-0000-000070060000}"/>
    <cellStyle name="20% - Accent3 3 2 3 2" xfId="18218" hidden="1" xr:uid="{00000000-0005-0000-0000-000071060000}"/>
    <cellStyle name="20% - Accent3 3 2 3 2" xfId="21487" hidden="1" xr:uid="{00000000-0005-0000-0000-000072060000}"/>
    <cellStyle name="20% - Accent3 3 2 3 2" xfId="24671" hidden="1" xr:uid="{00000000-0005-0000-0000-000073060000}"/>
    <cellStyle name="20% - Accent3 3 2 3 2" xfId="28842" hidden="1" xr:uid="{00000000-0005-0000-0000-000074060000}"/>
    <cellStyle name="20% - Accent3 3 2 3 2" xfId="28957" hidden="1" xr:uid="{00000000-0005-0000-0000-000075060000}"/>
    <cellStyle name="20% - Accent3 3 2 3 2" xfId="29680" hidden="1" xr:uid="{00000000-0005-0000-0000-000076060000}"/>
    <cellStyle name="20% - Accent3 3 2 3 2" xfId="29853" hidden="1" xr:uid="{00000000-0005-0000-0000-000077060000}"/>
    <cellStyle name="20% - Accent3 3 2 3 2" xfId="30246" hidden="1" xr:uid="{00000000-0005-0000-0000-000078060000}"/>
    <cellStyle name="20% - Accent3 3 2 3 2" xfId="30394" hidden="1" xr:uid="{00000000-0005-0000-0000-000079060000}"/>
    <cellStyle name="20% - Accent3 3 2 3 2" xfId="30732" hidden="1" xr:uid="{00000000-0005-0000-0000-00007A060000}"/>
    <cellStyle name="20% - Accent3 3 2 3 2" xfId="31069" hidden="1" xr:uid="{00000000-0005-0000-0000-00007B060000}"/>
    <cellStyle name="20% - Accent3 3 2 3 2" xfId="31634" hidden="1" xr:uid="{00000000-0005-0000-0000-00007C060000}"/>
    <cellStyle name="20% - Accent3 3 2 3 2" xfId="31749" hidden="1" xr:uid="{00000000-0005-0000-0000-00007D060000}"/>
    <cellStyle name="20% - Accent3 3 2 3 2" xfId="32472" hidden="1" xr:uid="{00000000-0005-0000-0000-00007E060000}"/>
    <cellStyle name="20% - Accent3 3 2 3 2" xfId="32645" hidden="1" xr:uid="{00000000-0005-0000-0000-00007F060000}"/>
    <cellStyle name="20% - Accent3 3 2 3 2" xfId="33038" hidden="1" xr:uid="{00000000-0005-0000-0000-000080060000}"/>
    <cellStyle name="20% - Accent3 3 2 3 2" xfId="33186" hidden="1" xr:uid="{00000000-0005-0000-0000-000081060000}"/>
    <cellStyle name="20% - Accent3 3 2 3 2" xfId="33524" hidden="1" xr:uid="{00000000-0005-0000-0000-000082060000}"/>
    <cellStyle name="20% - Accent3 3 2 3 2" xfId="33861" hidden="1" xr:uid="{00000000-0005-0000-0000-000083060000}"/>
    <cellStyle name="20% - Accent3 3 2 4 2" xfId="1662" hidden="1" xr:uid="{00000000-0005-0000-0000-000084060000}"/>
    <cellStyle name="20% - Accent3 3 2 4 2" xfId="2928" hidden="1" xr:uid="{00000000-0005-0000-0000-000085060000}"/>
    <cellStyle name="20% - Accent3 3 2 4 2" xfId="9554" hidden="1" xr:uid="{00000000-0005-0000-0000-000086060000}"/>
    <cellStyle name="20% - Accent3 3 2 4 2" xfId="12067" hidden="1" xr:uid="{00000000-0005-0000-0000-000087060000}"/>
    <cellStyle name="20% - Accent3 3 2 4 2" xfId="15805" hidden="1" xr:uid="{00000000-0005-0000-0000-000088060000}"/>
    <cellStyle name="20% - Accent3 3 2 4 2" xfId="18173" hidden="1" xr:uid="{00000000-0005-0000-0000-000089060000}"/>
    <cellStyle name="20% - Accent3 3 2 4 2" xfId="21442" hidden="1" xr:uid="{00000000-0005-0000-0000-00008A060000}"/>
    <cellStyle name="20% - Accent3 3 2 4 2" xfId="24626" hidden="1" xr:uid="{00000000-0005-0000-0000-00008B060000}"/>
    <cellStyle name="20% - Accent3 3 2 4 2" xfId="28797" hidden="1" xr:uid="{00000000-0005-0000-0000-00008C060000}"/>
    <cellStyle name="20% - Accent3 3 2 4 2" xfId="28912" hidden="1" xr:uid="{00000000-0005-0000-0000-00008D060000}"/>
    <cellStyle name="20% - Accent3 3 2 4 2" xfId="29635" hidden="1" xr:uid="{00000000-0005-0000-0000-00008E060000}"/>
    <cellStyle name="20% - Accent3 3 2 4 2" xfId="29808" hidden="1" xr:uid="{00000000-0005-0000-0000-00008F060000}"/>
    <cellStyle name="20% - Accent3 3 2 4 2" xfId="30201" hidden="1" xr:uid="{00000000-0005-0000-0000-000090060000}"/>
    <cellStyle name="20% - Accent3 3 2 4 2" xfId="30349" hidden="1" xr:uid="{00000000-0005-0000-0000-000091060000}"/>
    <cellStyle name="20% - Accent3 3 2 4 2" xfId="30687" hidden="1" xr:uid="{00000000-0005-0000-0000-000092060000}"/>
    <cellStyle name="20% - Accent3 3 2 4 2" xfId="31024" hidden="1" xr:uid="{00000000-0005-0000-0000-000093060000}"/>
    <cellStyle name="20% - Accent3 3 2 4 2" xfId="31589" hidden="1" xr:uid="{00000000-0005-0000-0000-000094060000}"/>
    <cellStyle name="20% - Accent3 3 2 4 2" xfId="31704" hidden="1" xr:uid="{00000000-0005-0000-0000-000095060000}"/>
    <cellStyle name="20% - Accent3 3 2 4 2" xfId="32427" hidden="1" xr:uid="{00000000-0005-0000-0000-000096060000}"/>
    <cellStyle name="20% - Accent3 3 2 4 2" xfId="32600" hidden="1" xr:uid="{00000000-0005-0000-0000-000097060000}"/>
    <cellStyle name="20% - Accent3 3 2 4 2" xfId="32993" hidden="1" xr:uid="{00000000-0005-0000-0000-000098060000}"/>
    <cellStyle name="20% - Accent3 3 2 4 2" xfId="33141" hidden="1" xr:uid="{00000000-0005-0000-0000-000099060000}"/>
    <cellStyle name="20% - Accent3 3 2 4 2" xfId="33479" hidden="1" xr:uid="{00000000-0005-0000-0000-00009A060000}"/>
    <cellStyle name="20% - Accent3 3 2 4 2" xfId="33816" hidden="1" xr:uid="{00000000-0005-0000-0000-00009B060000}"/>
    <cellStyle name="20% - Accent3 3 3 3 2" xfId="1661" hidden="1" xr:uid="{00000000-0005-0000-0000-00009C060000}"/>
    <cellStyle name="20% - Accent3 3 3 3 2" xfId="2927" hidden="1" xr:uid="{00000000-0005-0000-0000-00009D060000}"/>
    <cellStyle name="20% - Accent3 3 3 3 2" xfId="9553" hidden="1" xr:uid="{00000000-0005-0000-0000-00009E060000}"/>
    <cellStyle name="20% - Accent3 3 3 3 2" xfId="12066" hidden="1" xr:uid="{00000000-0005-0000-0000-00009F060000}"/>
    <cellStyle name="20% - Accent3 3 3 3 2" xfId="15804" hidden="1" xr:uid="{00000000-0005-0000-0000-0000A0060000}"/>
    <cellStyle name="20% - Accent3 3 3 3 2" xfId="18172" hidden="1" xr:uid="{00000000-0005-0000-0000-0000A1060000}"/>
    <cellStyle name="20% - Accent3 3 3 3 2" xfId="21441" hidden="1" xr:uid="{00000000-0005-0000-0000-0000A2060000}"/>
    <cellStyle name="20% - Accent3 3 3 3 2" xfId="24625" hidden="1" xr:uid="{00000000-0005-0000-0000-0000A3060000}"/>
    <cellStyle name="20% - Accent3 3 3 3 2" xfId="28796" hidden="1" xr:uid="{00000000-0005-0000-0000-0000A4060000}"/>
    <cellStyle name="20% - Accent3 3 3 3 2" xfId="28911" hidden="1" xr:uid="{00000000-0005-0000-0000-0000A5060000}"/>
    <cellStyle name="20% - Accent3 3 3 3 2" xfId="29634" hidden="1" xr:uid="{00000000-0005-0000-0000-0000A6060000}"/>
    <cellStyle name="20% - Accent3 3 3 3 2" xfId="29807" hidden="1" xr:uid="{00000000-0005-0000-0000-0000A7060000}"/>
    <cellStyle name="20% - Accent3 3 3 3 2" xfId="30200" hidden="1" xr:uid="{00000000-0005-0000-0000-0000A8060000}"/>
    <cellStyle name="20% - Accent3 3 3 3 2" xfId="30348" hidden="1" xr:uid="{00000000-0005-0000-0000-0000A9060000}"/>
    <cellStyle name="20% - Accent3 3 3 3 2" xfId="30686" hidden="1" xr:uid="{00000000-0005-0000-0000-0000AA060000}"/>
    <cellStyle name="20% - Accent3 3 3 3 2" xfId="31023" hidden="1" xr:uid="{00000000-0005-0000-0000-0000AB060000}"/>
    <cellStyle name="20% - Accent3 3 3 3 2" xfId="31588" hidden="1" xr:uid="{00000000-0005-0000-0000-0000AC060000}"/>
    <cellStyle name="20% - Accent3 3 3 3 2" xfId="31703" hidden="1" xr:uid="{00000000-0005-0000-0000-0000AD060000}"/>
    <cellStyle name="20% - Accent3 3 3 3 2" xfId="32426" hidden="1" xr:uid="{00000000-0005-0000-0000-0000AE060000}"/>
    <cellStyle name="20% - Accent3 3 3 3 2" xfId="32599" hidden="1" xr:uid="{00000000-0005-0000-0000-0000AF060000}"/>
    <cellStyle name="20% - Accent3 3 3 3 2" xfId="32992" hidden="1" xr:uid="{00000000-0005-0000-0000-0000B0060000}"/>
    <cellStyle name="20% - Accent3 3 3 3 2" xfId="33140" hidden="1" xr:uid="{00000000-0005-0000-0000-0000B1060000}"/>
    <cellStyle name="20% - Accent3 3 3 3 2" xfId="33478" hidden="1" xr:uid="{00000000-0005-0000-0000-0000B2060000}"/>
    <cellStyle name="20% - Accent3 3 3 3 2" xfId="33815" hidden="1" xr:uid="{00000000-0005-0000-0000-0000B3060000}"/>
    <cellStyle name="20% - Accent3 4 2 3 2" xfId="1708" hidden="1" xr:uid="{00000000-0005-0000-0000-0000B4060000}"/>
    <cellStyle name="20% - Accent3 4 2 3 2" xfId="2974" hidden="1" xr:uid="{00000000-0005-0000-0000-0000B5060000}"/>
    <cellStyle name="20% - Accent3 4 2 3 2" xfId="9600" hidden="1" xr:uid="{00000000-0005-0000-0000-0000B6060000}"/>
    <cellStyle name="20% - Accent3 4 2 3 2" xfId="12113" hidden="1" xr:uid="{00000000-0005-0000-0000-0000B7060000}"/>
    <cellStyle name="20% - Accent3 4 2 3 2" xfId="15851" hidden="1" xr:uid="{00000000-0005-0000-0000-0000B8060000}"/>
    <cellStyle name="20% - Accent3 4 2 3 2" xfId="18219" hidden="1" xr:uid="{00000000-0005-0000-0000-0000B9060000}"/>
    <cellStyle name="20% - Accent3 4 2 3 2" xfId="21488" hidden="1" xr:uid="{00000000-0005-0000-0000-0000BA060000}"/>
    <cellStyle name="20% - Accent3 4 2 3 2" xfId="24672" hidden="1" xr:uid="{00000000-0005-0000-0000-0000BB060000}"/>
    <cellStyle name="20% - Accent3 4 2 3 2" xfId="28843" hidden="1" xr:uid="{00000000-0005-0000-0000-0000BC060000}"/>
    <cellStyle name="20% - Accent3 4 2 3 2" xfId="28958" hidden="1" xr:uid="{00000000-0005-0000-0000-0000BD060000}"/>
    <cellStyle name="20% - Accent3 4 2 3 2" xfId="29681" hidden="1" xr:uid="{00000000-0005-0000-0000-0000BE060000}"/>
    <cellStyle name="20% - Accent3 4 2 3 2" xfId="29854" hidden="1" xr:uid="{00000000-0005-0000-0000-0000BF060000}"/>
    <cellStyle name="20% - Accent3 4 2 3 2" xfId="30247" hidden="1" xr:uid="{00000000-0005-0000-0000-0000C0060000}"/>
    <cellStyle name="20% - Accent3 4 2 3 2" xfId="30395" hidden="1" xr:uid="{00000000-0005-0000-0000-0000C1060000}"/>
    <cellStyle name="20% - Accent3 4 2 3 2" xfId="30733" hidden="1" xr:uid="{00000000-0005-0000-0000-0000C2060000}"/>
    <cellStyle name="20% - Accent3 4 2 3 2" xfId="31070" hidden="1" xr:uid="{00000000-0005-0000-0000-0000C3060000}"/>
    <cellStyle name="20% - Accent3 4 2 3 2" xfId="31635" hidden="1" xr:uid="{00000000-0005-0000-0000-0000C4060000}"/>
    <cellStyle name="20% - Accent3 4 2 3 2" xfId="31750" hidden="1" xr:uid="{00000000-0005-0000-0000-0000C5060000}"/>
    <cellStyle name="20% - Accent3 4 2 3 2" xfId="32473" hidden="1" xr:uid="{00000000-0005-0000-0000-0000C6060000}"/>
    <cellStyle name="20% - Accent3 4 2 3 2" xfId="32646" hidden="1" xr:uid="{00000000-0005-0000-0000-0000C7060000}"/>
    <cellStyle name="20% - Accent3 4 2 3 2" xfId="33039" hidden="1" xr:uid="{00000000-0005-0000-0000-0000C8060000}"/>
    <cellStyle name="20% - Accent3 4 2 3 2" xfId="33187" hidden="1" xr:uid="{00000000-0005-0000-0000-0000C9060000}"/>
    <cellStyle name="20% - Accent3 4 2 3 2" xfId="33525" hidden="1" xr:uid="{00000000-0005-0000-0000-0000CA060000}"/>
    <cellStyle name="20% - Accent3 4 2 3 2" xfId="33862" hidden="1" xr:uid="{00000000-0005-0000-0000-0000CB060000}"/>
    <cellStyle name="20% - Accent3 4 2 4 2" xfId="1664" hidden="1" xr:uid="{00000000-0005-0000-0000-0000CC060000}"/>
    <cellStyle name="20% - Accent3 4 2 4 2" xfId="2930" hidden="1" xr:uid="{00000000-0005-0000-0000-0000CD060000}"/>
    <cellStyle name="20% - Accent3 4 2 4 2" xfId="9556" hidden="1" xr:uid="{00000000-0005-0000-0000-0000CE060000}"/>
    <cellStyle name="20% - Accent3 4 2 4 2" xfId="12069" hidden="1" xr:uid="{00000000-0005-0000-0000-0000CF060000}"/>
    <cellStyle name="20% - Accent3 4 2 4 2" xfId="15807" hidden="1" xr:uid="{00000000-0005-0000-0000-0000D0060000}"/>
    <cellStyle name="20% - Accent3 4 2 4 2" xfId="18175" hidden="1" xr:uid="{00000000-0005-0000-0000-0000D1060000}"/>
    <cellStyle name="20% - Accent3 4 2 4 2" xfId="21444" hidden="1" xr:uid="{00000000-0005-0000-0000-0000D2060000}"/>
    <cellStyle name="20% - Accent3 4 2 4 2" xfId="24628" hidden="1" xr:uid="{00000000-0005-0000-0000-0000D3060000}"/>
    <cellStyle name="20% - Accent3 4 2 4 2" xfId="28799" hidden="1" xr:uid="{00000000-0005-0000-0000-0000D4060000}"/>
    <cellStyle name="20% - Accent3 4 2 4 2" xfId="28914" hidden="1" xr:uid="{00000000-0005-0000-0000-0000D5060000}"/>
    <cellStyle name="20% - Accent3 4 2 4 2" xfId="29637" hidden="1" xr:uid="{00000000-0005-0000-0000-0000D6060000}"/>
    <cellStyle name="20% - Accent3 4 2 4 2" xfId="29810" hidden="1" xr:uid="{00000000-0005-0000-0000-0000D7060000}"/>
    <cellStyle name="20% - Accent3 4 2 4 2" xfId="30203" hidden="1" xr:uid="{00000000-0005-0000-0000-0000D8060000}"/>
    <cellStyle name="20% - Accent3 4 2 4 2" xfId="30351" hidden="1" xr:uid="{00000000-0005-0000-0000-0000D9060000}"/>
    <cellStyle name="20% - Accent3 4 2 4 2" xfId="30689" hidden="1" xr:uid="{00000000-0005-0000-0000-0000DA060000}"/>
    <cellStyle name="20% - Accent3 4 2 4 2" xfId="31026" hidden="1" xr:uid="{00000000-0005-0000-0000-0000DB060000}"/>
    <cellStyle name="20% - Accent3 4 2 4 2" xfId="31591" hidden="1" xr:uid="{00000000-0005-0000-0000-0000DC060000}"/>
    <cellStyle name="20% - Accent3 4 2 4 2" xfId="31706" hidden="1" xr:uid="{00000000-0005-0000-0000-0000DD060000}"/>
    <cellStyle name="20% - Accent3 4 2 4 2" xfId="32429" hidden="1" xr:uid="{00000000-0005-0000-0000-0000DE060000}"/>
    <cellStyle name="20% - Accent3 4 2 4 2" xfId="32602" hidden="1" xr:uid="{00000000-0005-0000-0000-0000DF060000}"/>
    <cellStyle name="20% - Accent3 4 2 4 2" xfId="32995" hidden="1" xr:uid="{00000000-0005-0000-0000-0000E0060000}"/>
    <cellStyle name="20% - Accent3 4 2 4 2" xfId="33143" hidden="1" xr:uid="{00000000-0005-0000-0000-0000E1060000}"/>
    <cellStyle name="20% - Accent3 4 2 4 2" xfId="33481" hidden="1" xr:uid="{00000000-0005-0000-0000-0000E2060000}"/>
    <cellStyle name="20% - Accent3 4 2 4 2" xfId="33818" hidden="1" xr:uid="{00000000-0005-0000-0000-0000E3060000}"/>
    <cellStyle name="20% - Accent3 4 3 3 2" xfId="1663" hidden="1" xr:uid="{00000000-0005-0000-0000-0000E4060000}"/>
    <cellStyle name="20% - Accent3 4 3 3 2" xfId="2929" hidden="1" xr:uid="{00000000-0005-0000-0000-0000E5060000}"/>
    <cellStyle name="20% - Accent3 4 3 3 2" xfId="9555" hidden="1" xr:uid="{00000000-0005-0000-0000-0000E6060000}"/>
    <cellStyle name="20% - Accent3 4 3 3 2" xfId="12068" hidden="1" xr:uid="{00000000-0005-0000-0000-0000E7060000}"/>
    <cellStyle name="20% - Accent3 4 3 3 2" xfId="15806" hidden="1" xr:uid="{00000000-0005-0000-0000-0000E8060000}"/>
    <cellStyle name="20% - Accent3 4 3 3 2" xfId="18174" hidden="1" xr:uid="{00000000-0005-0000-0000-0000E9060000}"/>
    <cellStyle name="20% - Accent3 4 3 3 2" xfId="21443" hidden="1" xr:uid="{00000000-0005-0000-0000-0000EA060000}"/>
    <cellStyle name="20% - Accent3 4 3 3 2" xfId="24627" hidden="1" xr:uid="{00000000-0005-0000-0000-0000EB060000}"/>
    <cellStyle name="20% - Accent3 4 3 3 2" xfId="28798" hidden="1" xr:uid="{00000000-0005-0000-0000-0000EC060000}"/>
    <cellStyle name="20% - Accent3 4 3 3 2" xfId="28913" hidden="1" xr:uid="{00000000-0005-0000-0000-0000ED060000}"/>
    <cellStyle name="20% - Accent3 4 3 3 2" xfId="29636" hidden="1" xr:uid="{00000000-0005-0000-0000-0000EE060000}"/>
    <cellStyle name="20% - Accent3 4 3 3 2" xfId="29809" hidden="1" xr:uid="{00000000-0005-0000-0000-0000EF060000}"/>
    <cellStyle name="20% - Accent3 4 3 3 2" xfId="30202" hidden="1" xr:uid="{00000000-0005-0000-0000-0000F0060000}"/>
    <cellStyle name="20% - Accent3 4 3 3 2" xfId="30350" hidden="1" xr:uid="{00000000-0005-0000-0000-0000F1060000}"/>
    <cellStyle name="20% - Accent3 4 3 3 2" xfId="30688" hidden="1" xr:uid="{00000000-0005-0000-0000-0000F2060000}"/>
    <cellStyle name="20% - Accent3 4 3 3 2" xfId="31025" hidden="1" xr:uid="{00000000-0005-0000-0000-0000F3060000}"/>
    <cellStyle name="20% - Accent3 4 3 3 2" xfId="31590" hidden="1" xr:uid="{00000000-0005-0000-0000-0000F4060000}"/>
    <cellStyle name="20% - Accent3 4 3 3 2" xfId="31705" hidden="1" xr:uid="{00000000-0005-0000-0000-0000F5060000}"/>
    <cellStyle name="20% - Accent3 4 3 3 2" xfId="32428" hidden="1" xr:uid="{00000000-0005-0000-0000-0000F6060000}"/>
    <cellStyle name="20% - Accent3 4 3 3 2" xfId="32601" hidden="1" xr:uid="{00000000-0005-0000-0000-0000F7060000}"/>
    <cellStyle name="20% - Accent3 4 3 3 2" xfId="32994" hidden="1" xr:uid="{00000000-0005-0000-0000-0000F8060000}"/>
    <cellStyle name="20% - Accent3 4 3 3 2" xfId="33142" hidden="1" xr:uid="{00000000-0005-0000-0000-0000F9060000}"/>
    <cellStyle name="20% - Accent3 4 3 3 2" xfId="33480" hidden="1" xr:uid="{00000000-0005-0000-0000-0000FA060000}"/>
    <cellStyle name="20% - Accent3 4 3 3 2" xfId="33817" hidden="1" xr:uid="{00000000-0005-0000-0000-0000FB060000}"/>
    <cellStyle name="20% - Accent3 5 2" xfId="1645" hidden="1" xr:uid="{00000000-0005-0000-0000-0000FC060000}"/>
    <cellStyle name="20% - Accent3 5 2" xfId="2911" hidden="1" xr:uid="{00000000-0005-0000-0000-0000FD060000}"/>
    <cellStyle name="20% - Accent3 5 2" xfId="9537" hidden="1" xr:uid="{00000000-0005-0000-0000-0000FE060000}"/>
    <cellStyle name="20% - Accent3 5 2" xfId="12050" hidden="1" xr:uid="{00000000-0005-0000-0000-0000FF060000}"/>
    <cellStyle name="20% - Accent3 5 2" xfId="15788" hidden="1" xr:uid="{00000000-0005-0000-0000-000000070000}"/>
    <cellStyle name="20% - Accent3 5 2" xfId="18156" hidden="1" xr:uid="{00000000-0005-0000-0000-000001070000}"/>
    <cellStyle name="20% - Accent3 5 2" xfId="21425" hidden="1" xr:uid="{00000000-0005-0000-0000-000002070000}"/>
    <cellStyle name="20% - Accent3 5 2" xfId="24609" hidden="1" xr:uid="{00000000-0005-0000-0000-000003070000}"/>
    <cellStyle name="20% - Accent3 5 2" xfId="28780" hidden="1" xr:uid="{00000000-0005-0000-0000-000004070000}"/>
    <cellStyle name="20% - Accent3 5 2" xfId="28895" hidden="1" xr:uid="{00000000-0005-0000-0000-000005070000}"/>
    <cellStyle name="20% - Accent3 5 2" xfId="29618" hidden="1" xr:uid="{00000000-0005-0000-0000-000006070000}"/>
    <cellStyle name="20% - Accent3 5 2" xfId="29791" hidden="1" xr:uid="{00000000-0005-0000-0000-000007070000}"/>
    <cellStyle name="20% - Accent3 5 2" xfId="30184" hidden="1" xr:uid="{00000000-0005-0000-0000-000008070000}"/>
    <cellStyle name="20% - Accent3 5 2" xfId="30332" hidden="1" xr:uid="{00000000-0005-0000-0000-000009070000}"/>
    <cellStyle name="20% - Accent3 5 2" xfId="30670" hidden="1" xr:uid="{00000000-0005-0000-0000-00000A070000}"/>
    <cellStyle name="20% - Accent3 5 2" xfId="31007" hidden="1" xr:uid="{00000000-0005-0000-0000-00000B070000}"/>
    <cellStyle name="20% - Accent3 5 2" xfId="31572" hidden="1" xr:uid="{00000000-0005-0000-0000-00000C070000}"/>
    <cellStyle name="20% - Accent3 5 2" xfId="31687" hidden="1" xr:uid="{00000000-0005-0000-0000-00000D070000}"/>
    <cellStyle name="20% - Accent3 5 2" xfId="32410" hidden="1" xr:uid="{00000000-0005-0000-0000-00000E070000}"/>
    <cellStyle name="20% - Accent3 5 2" xfId="32583" hidden="1" xr:uid="{00000000-0005-0000-0000-00000F070000}"/>
    <cellStyle name="20% - Accent3 5 2" xfId="32976" hidden="1" xr:uid="{00000000-0005-0000-0000-000010070000}"/>
    <cellStyle name="20% - Accent3 5 2" xfId="33124" hidden="1" xr:uid="{00000000-0005-0000-0000-000011070000}"/>
    <cellStyle name="20% - Accent3 5 2" xfId="33462" hidden="1" xr:uid="{00000000-0005-0000-0000-000012070000}"/>
    <cellStyle name="20% - Accent3 5 2" xfId="33799" hidden="1" xr:uid="{00000000-0005-0000-0000-000013070000}"/>
    <cellStyle name="20% - Accent3 7" xfId="415" hidden="1" xr:uid="{00000000-0005-0000-0000-000014070000}"/>
    <cellStyle name="20% - Accent3 7" xfId="622" hidden="1" xr:uid="{00000000-0005-0000-0000-000015070000}"/>
    <cellStyle name="20% - Accent3 7" xfId="960" hidden="1" xr:uid="{00000000-0005-0000-0000-000016070000}"/>
    <cellStyle name="20% - Accent3 7" xfId="1302" hidden="1" xr:uid="{00000000-0005-0000-0000-000017070000}"/>
    <cellStyle name="20% - Accent3 7" xfId="6510" hidden="1" xr:uid="{00000000-0005-0000-0000-000018070000}"/>
    <cellStyle name="20% - Accent3 7" xfId="6850" hidden="1" xr:uid="{00000000-0005-0000-0000-000019070000}"/>
    <cellStyle name="20% - Accent3 7" xfId="7193" hidden="1" xr:uid="{00000000-0005-0000-0000-00001A070000}"/>
    <cellStyle name="20% - Accent3 7" xfId="6333" hidden="1" xr:uid="{00000000-0005-0000-0000-00001B070000}"/>
    <cellStyle name="20% - Accent3 7" xfId="7705" hidden="1" xr:uid="{00000000-0005-0000-0000-00001C070000}"/>
    <cellStyle name="20% - Accent3 7" xfId="5302" hidden="1" xr:uid="{00000000-0005-0000-0000-00001D070000}"/>
    <cellStyle name="20% - Accent3 7" xfId="7741" hidden="1" xr:uid="{00000000-0005-0000-0000-00001E070000}"/>
    <cellStyle name="20% - Accent3 7" xfId="13289" hidden="1" xr:uid="{00000000-0005-0000-0000-00001F070000}"/>
    <cellStyle name="20% - Accent3 7" xfId="13631" hidden="1" xr:uid="{00000000-0005-0000-0000-000020070000}"/>
    <cellStyle name="20% - Accent3 7" xfId="11051" hidden="1" xr:uid="{00000000-0005-0000-0000-000021070000}"/>
    <cellStyle name="20% - Accent3 7" xfId="14092" hidden="1" xr:uid="{00000000-0005-0000-0000-000022070000}"/>
    <cellStyle name="20% - Accent3 7" xfId="4832" hidden="1" xr:uid="{00000000-0005-0000-0000-000023070000}"/>
    <cellStyle name="20% - Accent3 7" xfId="14123" hidden="1" xr:uid="{00000000-0005-0000-0000-000024070000}"/>
    <cellStyle name="20% - Accent3 7" xfId="19372" hidden="1" xr:uid="{00000000-0005-0000-0000-000025070000}"/>
    <cellStyle name="20% - Accent3 7" xfId="19714" hidden="1" xr:uid="{00000000-0005-0000-0000-000026070000}"/>
    <cellStyle name="20% - Accent3 7" xfId="5292" hidden="1" xr:uid="{00000000-0005-0000-0000-000027070000}"/>
    <cellStyle name="20% - Accent3 7" xfId="22625" hidden="1" xr:uid="{00000000-0005-0000-0000-000028070000}"/>
    <cellStyle name="20% - Accent3 7" xfId="22967" hidden="1" xr:uid="{00000000-0005-0000-0000-000029070000}"/>
    <cellStyle name="20% - Accent3 7" xfId="17809" hidden="1" xr:uid="{00000000-0005-0000-0000-00002A070000}"/>
    <cellStyle name="20% - Accent3 7" xfId="25791" hidden="1" xr:uid="{00000000-0005-0000-0000-00002B070000}"/>
    <cellStyle name="20% - Accent3 7" xfId="28457" hidden="1" xr:uid="{00000000-0005-0000-0000-00002C070000}"/>
    <cellStyle name="20% - Accent3 7" xfId="28534" hidden="1" xr:uid="{00000000-0005-0000-0000-00002D070000}"/>
    <cellStyle name="20% - Accent3 7" xfId="28612" hidden="1" xr:uid="{00000000-0005-0000-0000-00002E070000}"/>
    <cellStyle name="20% - Accent3 7" xfId="28690" hidden="1" xr:uid="{00000000-0005-0000-0000-00002F070000}"/>
    <cellStyle name="20% - Accent3 7" xfId="29272" hidden="1" xr:uid="{00000000-0005-0000-0000-000030070000}"/>
    <cellStyle name="20% - Accent3 7" xfId="29351" hidden="1" xr:uid="{00000000-0005-0000-0000-000031070000}"/>
    <cellStyle name="20% - Accent3 7" xfId="29429" hidden="1" xr:uid="{00000000-0005-0000-0000-000032070000}"/>
    <cellStyle name="20% - Accent3 7" xfId="29262" hidden="1" xr:uid="{00000000-0005-0000-0000-000033070000}"/>
    <cellStyle name="20% - Accent3 7" xfId="29516" hidden="1" xr:uid="{00000000-0005-0000-0000-000034070000}"/>
    <cellStyle name="20% - Accent3 7" xfId="29124" hidden="1" xr:uid="{00000000-0005-0000-0000-000035070000}"/>
    <cellStyle name="20% - Accent3 7" xfId="29522" hidden="1" xr:uid="{00000000-0005-0000-0000-000036070000}"/>
    <cellStyle name="20% - Accent3 7" xfId="29946" hidden="1" xr:uid="{00000000-0005-0000-0000-000037070000}"/>
    <cellStyle name="20% - Accent3 7" xfId="30024" hidden="1" xr:uid="{00000000-0005-0000-0000-000038070000}"/>
    <cellStyle name="20% - Accent3 7" xfId="29746" hidden="1" xr:uid="{00000000-0005-0000-0000-000039070000}"/>
    <cellStyle name="20% - Accent3 7" xfId="30105" hidden="1" xr:uid="{00000000-0005-0000-0000-00003A070000}"/>
    <cellStyle name="20% - Accent3 7" xfId="29060" hidden="1" xr:uid="{00000000-0005-0000-0000-00003B070000}"/>
    <cellStyle name="20% - Accent3 7" xfId="30110" hidden="1" xr:uid="{00000000-0005-0000-0000-00003C070000}"/>
    <cellStyle name="20% - Accent3 7" xfId="30478" hidden="1" xr:uid="{00000000-0005-0000-0000-00003D070000}"/>
    <cellStyle name="20% - Accent3 7" xfId="30556" hidden="1" xr:uid="{00000000-0005-0000-0000-00003E070000}"/>
    <cellStyle name="20% - Accent3 7" xfId="29121" hidden="1" xr:uid="{00000000-0005-0000-0000-00003F070000}"/>
    <cellStyle name="20% - Accent3 7" xfId="30815" hidden="1" xr:uid="{00000000-0005-0000-0000-000040070000}"/>
    <cellStyle name="20% - Accent3 7" xfId="30893" hidden="1" xr:uid="{00000000-0005-0000-0000-000041070000}"/>
    <cellStyle name="20% - Accent3 7" xfId="30307" hidden="1" xr:uid="{00000000-0005-0000-0000-000042070000}"/>
    <cellStyle name="20% - Accent3 7" xfId="31152" hidden="1" xr:uid="{00000000-0005-0000-0000-000043070000}"/>
    <cellStyle name="20% - Accent3 7" xfId="31249" hidden="1" xr:uid="{00000000-0005-0000-0000-000044070000}"/>
    <cellStyle name="20% - Accent3 7" xfId="31326" hidden="1" xr:uid="{00000000-0005-0000-0000-000045070000}"/>
    <cellStyle name="20% - Accent3 7" xfId="31404" hidden="1" xr:uid="{00000000-0005-0000-0000-000046070000}"/>
    <cellStyle name="20% - Accent3 7" xfId="31482" hidden="1" xr:uid="{00000000-0005-0000-0000-000047070000}"/>
    <cellStyle name="20% - Accent3 7" xfId="32064" hidden="1" xr:uid="{00000000-0005-0000-0000-000048070000}"/>
    <cellStyle name="20% - Accent3 7" xfId="32143" hidden="1" xr:uid="{00000000-0005-0000-0000-000049070000}"/>
    <cellStyle name="20% - Accent3 7" xfId="32221" hidden="1" xr:uid="{00000000-0005-0000-0000-00004A070000}"/>
    <cellStyle name="20% - Accent3 7" xfId="32054" hidden="1" xr:uid="{00000000-0005-0000-0000-00004B070000}"/>
    <cellStyle name="20% - Accent3 7" xfId="32308" hidden="1" xr:uid="{00000000-0005-0000-0000-00004C070000}"/>
    <cellStyle name="20% - Accent3 7" xfId="31916" hidden="1" xr:uid="{00000000-0005-0000-0000-00004D070000}"/>
    <cellStyle name="20% - Accent3 7" xfId="32314" hidden="1" xr:uid="{00000000-0005-0000-0000-00004E070000}"/>
    <cellStyle name="20% - Accent3 7" xfId="32738" hidden="1" xr:uid="{00000000-0005-0000-0000-00004F070000}"/>
    <cellStyle name="20% - Accent3 7" xfId="32816" hidden="1" xr:uid="{00000000-0005-0000-0000-000050070000}"/>
    <cellStyle name="20% - Accent3 7" xfId="32538" hidden="1" xr:uid="{00000000-0005-0000-0000-000051070000}"/>
    <cellStyle name="20% - Accent3 7" xfId="32897" hidden="1" xr:uid="{00000000-0005-0000-0000-000052070000}"/>
    <cellStyle name="20% - Accent3 7" xfId="31852" hidden="1" xr:uid="{00000000-0005-0000-0000-000053070000}"/>
    <cellStyle name="20% - Accent3 7" xfId="32902" hidden="1" xr:uid="{00000000-0005-0000-0000-000054070000}"/>
    <cellStyle name="20% - Accent3 7" xfId="33270" hidden="1" xr:uid="{00000000-0005-0000-0000-000055070000}"/>
    <cellStyle name="20% - Accent3 7" xfId="33348" hidden="1" xr:uid="{00000000-0005-0000-0000-000056070000}"/>
    <cellStyle name="20% - Accent3 7" xfId="31913" hidden="1" xr:uid="{00000000-0005-0000-0000-000057070000}"/>
    <cellStyle name="20% - Accent3 7" xfId="33607" hidden="1" xr:uid="{00000000-0005-0000-0000-000058070000}"/>
    <cellStyle name="20% - Accent3 7" xfId="33685" hidden="1" xr:uid="{00000000-0005-0000-0000-000059070000}"/>
    <cellStyle name="20% - Accent3 7" xfId="33099" hidden="1" xr:uid="{00000000-0005-0000-0000-00005A070000}"/>
    <cellStyle name="20% - Accent3 7" xfId="33944" hidden="1" xr:uid="{00000000-0005-0000-0000-00005B070000}"/>
    <cellStyle name="20% - Accent3 8" xfId="462" hidden="1" xr:uid="{00000000-0005-0000-0000-00005C070000}"/>
    <cellStyle name="20% - Accent3 8" xfId="661" hidden="1" xr:uid="{00000000-0005-0000-0000-00005D070000}"/>
    <cellStyle name="20% - Accent3 8" xfId="997" hidden="1" xr:uid="{00000000-0005-0000-0000-00005E070000}"/>
    <cellStyle name="20% - Accent3 8" xfId="1339" hidden="1" xr:uid="{00000000-0005-0000-0000-00005F070000}"/>
    <cellStyle name="20% - Accent3 8" xfId="6549" hidden="1" xr:uid="{00000000-0005-0000-0000-000060070000}"/>
    <cellStyle name="20% - Accent3 8" xfId="6887" hidden="1" xr:uid="{00000000-0005-0000-0000-000061070000}"/>
    <cellStyle name="20% - Accent3 8" xfId="7231" hidden="1" xr:uid="{00000000-0005-0000-0000-000062070000}"/>
    <cellStyle name="20% - Accent3 8" xfId="6221" hidden="1" xr:uid="{00000000-0005-0000-0000-000063070000}"/>
    <cellStyle name="20% - Accent3 8" xfId="7941" hidden="1" xr:uid="{00000000-0005-0000-0000-000064070000}"/>
    <cellStyle name="20% - Accent3 8" xfId="4117" hidden="1" xr:uid="{00000000-0005-0000-0000-000065070000}"/>
    <cellStyle name="20% - Accent3 8" xfId="12951" hidden="1" xr:uid="{00000000-0005-0000-0000-000066070000}"/>
    <cellStyle name="20% - Accent3 8" xfId="13326" hidden="1" xr:uid="{00000000-0005-0000-0000-000067070000}"/>
    <cellStyle name="20% - Accent3 8" xfId="13668" hidden="1" xr:uid="{00000000-0005-0000-0000-000068070000}"/>
    <cellStyle name="20% - Accent3 8" xfId="7683" hidden="1" xr:uid="{00000000-0005-0000-0000-000069070000}"/>
    <cellStyle name="20% - Accent3 8" xfId="14287" hidden="1" xr:uid="{00000000-0005-0000-0000-00006A070000}"/>
    <cellStyle name="20% - Accent3 8" xfId="6328" hidden="1" xr:uid="{00000000-0005-0000-0000-00006B070000}"/>
    <cellStyle name="20% - Accent3 8" xfId="19038" hidden="1" xr:uid="{00000000-0005-0000-0000-00006C070000}"/>
    <cellStyle name="20% - Accent3 8" xfId="19409" hidden="1" xr:uid="{00000000-0005-0000-0000-00006D070000}"/>
    <cellStyle name="20% - Accent3 8" xfId="19751" hidden="1" xr:uid="{00000000-0005-0000-0000-00006E070000}"/>
    <cellStyle name="20% - Accent3 8" xfId="22293" hidden="1" xr:uid="{00000000-0005-0000-0000-00006F070000}"/>
    <cellStyle name="20% - Accent3 8" xfId="22662" hidden="1" xr:uid="{00000000-0005-0000-0000-000070070000}"/>
    <cellStyle name="20% - Accent3 8" xfId="23004" hidden="1" xr:uid="{00000000-0005-0000-0000-000071070000}"/>
    <cellStyle name="20% - Accent3 8" xfId="25463" hidden="1" xr:uid="{00000000-0005-0000-0000-000072070000}"/>
    <cellStyle name="20% - Accent3 8" xfId="25828" hidden="1" xr:uid="{00000000-0005-0000-0000-000073070000}"/>
    <cellStyle name="20% - Accent3 8" xfId="28473" hidden="1" xr:uid="{00000000-0005-0000-0000-000074070000}"/>
    <cellStyle name="20% - Accent3 8" xfId="28540" hidden="1" xr:uid="{00000000-0005-0000-0000-000075070000}"/>
    <cellStyle name="20% - Accent3 8" xfId="28618" hidden="1" xr:uid="{00000000-0005-0000-0000-000076070000}"/>
    <cellStyle name="20% - Accent3 8" xfId="28696" hidden="1" xr:uid="{00000000-0005-0000-0000-000077070000}"/>
    <cellStyle name="20% - Accent3 8" xfId="29278" hidden="1" xr:uid="{00000000-0005-0000-0000-000078070000}"/>
    <cellStyle name="20% - Accent3 8" xfId="29357" hidden="1" xr:uid="{00000000-0005-0000-0000-000079070000}"/>
    <cellStyle name="20% - Accent3 8" xfId="29436" hidden="1" xr:uid="{00000000-0005-0000-0000-00007A070000}"/>
    <cellStyle name="20% - Accent3 8" xfId="29243" hidden="1" xr:uid="{00000000-0005-0000-0000-00007B070000}"/>
    <cellStyle name="20% - Accent3 8" xfId="29540" hidden="1" xr:uid="{00000000-0005-0000-0000-00007C070000}"/>
    <cellStyle name="20% - Accent3 8" xfId="28981" hidden="1" xr:uid="{00000000-0005-0000-0000-00007D070000}"/>
    <cellStyle name="20% - Accent3 8" xfId="29884" hidden="1" xr:uid="{00000000-0005-0000-0000-00007E070000}"/>
    <cellStyle name="20% - Accent3 8" xfId="29952" hidden="1" xr:uid="{00000000-0005-0000-0000-00007F070000}"/>
    <cellStyle name="20% - Accent3 8" xfId="30030" hidden="1" xr:uid="{00000000-0005-0000-0000-000080070000}"/>
    <cellStyle name="20% - Accent3 8" xfId="29513" hidden="1" xr:uid="{00000000-0005-0000-0000-000081070000}"/>
    <cellStyle name="20% - Accent3 8" xfId="30124" hidden="1" xr:uid="{00000000-0005-0000-0000-000082070000}"/>
    <cellStyle name="20% - Accent3 8" xfId="29260" hidden="1" xr:uid="{00000000-0005-0000-0000-000083070000}"/>
    <cellStyle name="20% - Accent3 8" xfId="30417" hidden="1" xr:uid="{00000000-0005-0000-0000-000084070000}"/>
    <cellStyle name="20% - Accent3 8" xfId="30484" hidden="1" xr:uid="{00000000-0005-0000-0000-000085070000}"/>
    <cellStyle name="20% - Accent3 8" xfId="30562" hidden="1" xr:uid="{00000000-0005-0000-0000-000086070000}"/>
    <cellStyle name="20% - Accent3 8" xfId="30754" hidden="1" xr:uid="{00000000-0005-0000-0000-000087070000}"/>
    <cellStyle name="20% - Accent3 8" xfId="30821" hidden="1" xr:uid="{00000000-0005-0000-0000-000088070000}"/>
    <cellStyle name="20% - Accent3 8" xfId="30899" hidden="1" xr:uid="{00000000-0005-0000-0000-000089070000}"/>
    <cellStyle name="20% - Accent3 8" xfId="31091" hidden="1" xr:uid="{00000000-0005-0000-0000-00008A070000}"/>
    <cellStyle name="20% - Accent3 8" xfId="31158" hidden="1" xr:uid="{00000000-0005-0000-0000-00008B070000}"/>
    <cellStyle name="20% - Accent3 8" xfId="31265" hidden="1" xr:uid="{00000000-0005-0000-0000-00008C070000}"/>
    <cellStyle name="20% - Accent3 8" xfId="31332" hidden="1" xr:uid="{00000000-0005-0000-0000-00008D070000}"/>
    <cellStyle name="20% - Accent3 8" xfId="31410" hidden="1" xr:uid="{00000000-0005-0000-0000-00008E070000}"/>
    <cellStyle name="20% - Accent3 8" xfId="31488" hidden="1" xr:uid="{00000000-0005-0000-0000-00008F070000}"/>
    <cellStyle name="20% - Accent3 8" xfId="32070" hidden="1" xr:uid="{00000000-0005-0000-0000-000090070000}"/>
    <cellStyle name="20% - Accent3 8" xfId="32149" hidden="1" xr:uid="{00000000-0005-0000-0000-000091070000}"/>
    <cellStyle name="20% - Accent3 8" xfId="32228" hidden="1" xr:uid="{00000000-0005-0000-0000-000092070000}"/>
    <cellStyle name="20% - Accent3 8" xfId="32035" hidden="1" xr:uid="{00000000-0005-0000-0000-000093070000}"/>
    <cellStyle name="20% - Accent3 8" xfId="32332" hidden="1" xr:uid="{00000000-0005-0000-0000-000094070000}"/>
    <cellStyle name="20% - Accent3 8" xfId="31773" hidden="1" xr:uid="{00000000-0005-0000-0000-000095070000}"/>
    <cellStyle name="20% - Accent3 8" xfId="32676" hidden="1" xr:uid="{00000000-0005-0000-0000-000096070000}"/>
    <cellStyle name="20% - Accent3 8" xfId="32744" hidden="1" xr:uid="{00000000-0005-0000-0000-000097070000}"/>
    <cellStyle name="20% - Accent3 8" xfId="32822" hidden="1" xr:uid="{00000000-0005-0000-0000-000098070000}"/>
    <cellStyle name="20% - Accent3 8" xfId="32305" hidden="1" xr:uid="{00000000-0005-0000-0000-000099070000}"/>
    <cellStyle name="20% - Accent3 8" xfId="32916" hidden="1" xr:uid="{00000000-0005-0000-0000-00009A070000}"/>
    <cellStyle name="20% - Accent3 8" xfId="32052" hidden="1" xr:uid="{00000000-0005-0000-0000-00009B070000}"/>
    <cellStyle name="20% - Accent3 8" xfId="33209" hidden="1" xr:uid="{00000000-0005-0000-0000-00009C070000}"/>
    <cellStyle name="20% - Accent3 8" xfId="33276" hidden="1" xr:uid="{00000000-0005-0000-0000-00009D070000}"/>
    <cellStyle name="20% - Accent3 8" xfId="33354" hidden="1" xr:uid="{00000000-0005-0000-0000-00009E070000}"/>
    <cellStyle name="20% - Accent3 8" xfId="33546" hidden="1" xr:uid="{00000000-0005-0000-0000-00009F070000}"/>
    <cellStyle name="20% - Accent3 8" xfId="33613" hidden="1" xr:uid="{00000000-0005-0000-0000-0000A0070000}"/>
    <cellStyle name="20% - Accent3 8" xfId="33691" hidden="1" xr:uid="{00000000-0005-0000-0000-0000A1070000}"/>
    <cellStyle name="20% - Accent3 8" xfId="33883" hidden="1" xr:uid="{00000000-0005-0000-0000-0000A2070000}"/>
    <cellStyle name="20% - Accent3 8" xfId="33950" hidden="1" xr:uid="{00000000-0005-0000-0000-0000A3070000}"/>
    <cellStyle name="20% - Accent3 9" xfId="496" hidden="1" xr:uid="{00000000-0005-0000-0000-0000A4070000}"/>
    <cellStyle name="20% - Accent3 9" xfId="818" hidden="1" xr:uid="{00000000-0005-0000-0000-0000A5070000}"/>
    <cellStyle name="20% - Accent3 9" xfId="1142" hidden="1" xr:uid="{00000000-0005-0000-0000-0000A6070000}"/>
    <cellStyle name="20% - Accent3 9" xfId="1484" hidden="1" xr:uid="{00000000-0005-0000-0000-0000A7070000}"/>
    <cellStyle name="20% - Accent3 9" xfId="6708" hidden="1" xr:uid="{00000000-0005-0000-0000-0000A8070000}"/>
    <cellStyle name="20% - Accent3 9" xfId="7033" hidden="1" xr:uid="{00000000-0005-0000-0000-0000A9070000}"/>
    <cellStyle name="20% - Accent3 9" xfId="7378" hidden="1" xr:uid="{00000000-0005-0000-0000-0000AA070000}"/>
    <cellStyle name="20% - Accent3 9" xfId="10695" hidden="1" xr:uid="{00000000-0005-0000-0000-0000AB070000}"/>
    <cellStyle name="20% - Accent3 9" xfId="5106" hidden="1" xr:uid="{00000000-0005-0000-0000-0000AC070000}"/>
    <cellStyle name="20% - Accent3 9" xfId="4154" hidden="1" xr:uid="{00000000-0005-0000-0000-0000AD070000}"/>
    <cellStyle name="20% - Accent3 9" xfId="13147" hidden="1" xr:uid="{00000000-0005-0000-0000-0000AE070000}"/>
    <cellStyle name="20% - Accent3 9" xfId="13471" hidden="1" xr:uid="{00000000-0005-0000-0000-0000AF070000}"/>
    <cellStyle name="20% - Accent3 9" xfId="13813" hidden="1" xr:uid="{00000000-0005-0000-0000-0000B0070000}"/>
    <cellStyle name="20% - Accent3 9" xfId="16905" hidden="1" xr:uid="{00000000-0005-0000-0000-0000B1070000}"/>
    <cellStyle name="20% - Accent3 9" xfId="5354" hidden="1" xr:uid="{00000000-0005-0000-0000-0000B2070000}"/>
    <cellStyle name="20% - Accent3 9" xfId="6184" hidden="1" xr:uid="{00000000-0005-0000-0000-0000B3070000}"/>
    <cellStyle name="20% - Accent3 9" xfId="19228" hidden="1" xr:uid="{00000000-0005-0000-0000-0000B4070000}"/>
    <cellStyle name="20% - Accent3 9" xfId="19554" hidden="1" xr:uid="{00000000-0005-0000-0000-0000B5070000}"/>
    <cellStyle name="20% - Accent3 9" xfId="19896" hidden="1" xr:uid="{00000000-0005-0000-0000-0000B6070000}"/>
    <cellStyle name="20% - Accent3 9" xfId="22481" hidden="1" xr:uid="{00000000-0005-0000-0000-0000B7070000}"/>
    <cellStyle name="20% - Accent3 9" xfId="22807" hidden="1" xr:uid="{00000000-0005-0000-0000-0000B8070000}"/>
    <cellStyle name="20% - Accent3 9" xfId="23149" hidden="1" xr:uid="{00000000-0005-0000-0000-0000B9070000}"/>
    <cellStyle name="20% - Accent3 9" xfId="25649" hidden="1" xr:uid="{00000000-0005-0000-0000-0000BA070000}"/>
    <cellStyle name="20% - Accent3 9" xfId="25973" hidden="1" xr:uid="{00000000-0005-0000-0000-0000BB070000}"/>
    <cellStyle name="20% - Accent3 9" xfId="28486" hidden="1" xr:uid="{00000000-0005-0000-0000-0000BC070000}"/>
    <cellStyle name="20% - Accent3 9" xfId="28560" hidden="1" xr:uid="{00000000-0005-0000-0000-0000BD070000}"/>
    <cellStyle name="20% - Accent3 9" xfId="28636" hidden="1" xr:uid="{00000000-0005-0000-0000-0000BE070000}"/>
    <cellStyle name="20% - Accent3 9" xfId="28714" hidden="1" xr:uid="{00000000-0005-0000-0000-0000BF070000}"/>
    <cellStyle name="20% - Accent3 9" xfId="29299" hidden="1" xr:uid="{00000000-0005-0000-0000-0000C0070000}"/>
    <cellStyle name="20% - Accent3 9" xfId="29375" hidden="1" xr:uid="{00000000-0005-0000-0000-0000C1070000}"/>
    <cellStyle name="20% - Accent3 9" xfId="29454" hidden="1" xr:uid="{00000000-0005-0000-0000-0000C2070000}"/>
    <cellStyle name="20% - Accent3 9" xfId="29712" hidden="1" xr:uid="{00000000-0005-0000-0000-0000C3070000}"/>
    <cellStyle name="20% - Accent3 9" xfId="29096" hidden="1" xr:uid="{00000000-0005-0000-0000-0000C4070000}"/>
    <cellStyle name="20% - Accent3 9" xfId="28988" hidden="1" xr:uid="{00000000-0005-0000-0000-0000C5070000}"/>
    <cellStyle name="20% - Accent3 9" xfId="29894" hidden="1" xr:uid="{00000000-0005-0000-0000-0000C6070000}"/>
    <cellStyle name="20% - Accent3 9" xfId="29970" hidden="1" xr:uid="{00000000-0005-0000-0000-0000C7070000}"/>
    <cellStyle name="20% - Accent3 9" xfId="30048" hidden="1" xr:uid="{00000000-0005-0000-0000-0000C8070000}"/>
    <cellStyle name="20% - Accent3 9" xfId="30272" hidden="1" xr:uid="{00000000-0005-0000-0000-0000C9070000}"/>
    <cellStyle name="20% - Accent3 9" xfId="29127" hidden="1" xr:uid="{00000000-0005-0000-0000-0000CA070000}"/>
    <cellStyle name="20% - Accent3 9" xfId="29234" hidden="1" xr:uid="{00000000-0005-0000-0000-0000CB070000}"/>
    <cellStyle name="20% - Accent3 9" xfId="30426" hidden="1" xr:uid="{00000000-0005-0000-0000-0000CC070000}"/>
    <cellStyle name="20% - Accent3 9" xfId="30502" hidden="1" xr:uid="{00000000-0005-0000-0000-0000CD070000}"/>
    <cellStyle name="20% - Accent3 9" xfId="30580" hidden="1" xr:uid="{00000000-0005-0000-0000-0000CE070000}"/>
    <cellStyle name="20% - Accent3 9" xfId="30763" hidden="1" xr:uid="{00000000-0005-0000-0000-0000CF070000}"/>
    <cellStyle name="20% - Accent3 9" xfId="30839" hidden="1" xr:uid="{00000000-0005-0000-0000-0000D0070000}"/>
    <cellStyle name="20% - Accent3 9" xfId="30917" hidden="1" xr:uid="{00000000-0005-0000-0000-0000D1070000}"/>
    <cellStyle name="20% - Accent3 9" xfId="31100" hidden="1" xr:uid="{00000000-0005-0000-0000-0000D2070000}"/>
    <cellStyle name="20% - Accent3 9" xfId="31176" hidden="1" xr:uid="{00000000-0005-0000-0000-0000D3070000}"/>
    <cellStyle name="20% - Accent3 9" xfId="31278" hidden="1" xr:uid="{00000000-0005-0000-0000-0000D4070000}"/>
    <cellStyle name="20% - Accent3 9" xfId="31352" hidden="1" xr:uid="{00000000-0005-0000-0000-0000D5070000}"/>
    <cellStyle name="20% - Accent3 9" xfId="31428" hidden="1" xr:uid="{00000000-0005-0000-0000-0000D6070000}"/>
    <cellStyle name="20% - Accent3 9" xfId="31506" hidden="1" xr:uid="{00000000-0005-0000-0000-0000D7070000}"/>
    <cellStyle name="20% - Accent3 9" xfId="32091" hidden="1" xr:uid="{00000000-0005-0000-0000-0000D8070000}"/>
    <cellStyle name="20% - Accent3 9" xfId="32167" hidden="1" xr:uid="{00000000-0005-0000-0000-0000D9070000}"/>
    <cellStyle name="20% - Accent3 9" xfId="32246" hidden="1" xr:uid="{00000000-0005-0000-0000-0000DA070000}"/>
    <cellStyle name="20% - Accent3 9" xfId="32504" hidden="1" xr:uid="{00000000-0005-0000-0000-0000DB070000}"/>
    <cellStyle name="20% - Accent3 9" xfId="31888" hidden="1" xr:uid="{00000000-0005-0000-0000-0000DC070000}"/>
    <cellStyle name="20% - Accent3 9" xfId="31780" hidden="1" xr:uid="{00000000-0005-0000-0000-0000DD070000}"/>
    <cellStyle name="20% - Accent3 9" xfId="32686" hidden="1" xr:uid="{00000000-0005-0000-0000-0000DE070000}"/>
    <cellStyle name="20% - Accent3 9" xfId="32762" hidden="1" xr:uid="{00000000-0005-0000-0000-0000DF070000}"/>
    <cellStyle name="20% - Accent3 9" xfId="32840" hidden="1" xr:uid="{00000000-0005-0000-0000-0000E0070000}"/>
    <cellStyle name="20% - Accent3 9" xfId="33064" hidden="1" xr:uid="{00000000-0005-0000-0000-0000E1070000}"/>
    <cellStyle name="20% - Accent3 9" xfId="31919" hidden="1" xr:uid="{00000000-0005-0000-0000-0000E2070000}"/>
    <cellStyle name="20% - Accent3 9" xfId="32026" hidden="1" xr:uid="{00000000-0005-0000-0000-0000E3070000}"/>
    <cellStyle name="20% - Accent3 9" xfId="33218" hidden="1" xr:uid="{00000000-0005-0000-0000-0000E4070000}"/>
    <cellStyle name="20% - Accent3 9" xfId="33294" hidden="1" xr:uid="{00000000-0005-0000-0000-0000E5070000}"/>
    <cellStyle name="20% - Accent3 9" xfId="33372" hidden="1" xr:uid="{00000000-0005-0000-0000-0000E6070000}"/>
    <cellStyle name="20% - Accent3 9" xfId="33555" hidden="1" xr:uid="{00000000-0005-0000-0000-0000E7070000}"/>
    <cellStyle name="20% - Accent3 9" xfId="33631" hidden="1" xr:uid="{00000000-0005-0000-0000-0000E8070000}"/>
    <cellStyle name="20% - Accent3 9" xfId="33709" hidden="1" xr:uid="{00000000-0005-0000-0000-0000E9070000}"/>
    <cellStyle name="20% - Accent3 9" xfId="33892" hidden="1" xr:uid="{00000000-0005-0000-0000-0000EA070000}"/>
    <cellStyle name="20% - Accent3 9" xfId="33968" hidden="1" xr:uid="{00000000-0005-0000-0000-0000EB070000}"/>
    <cellStyle name="20% - Accent4" xfId="33" builtinId="42" hidden="1" customBuiltin="1"/>
    <cellStyle name="20% - Accent4" xfId="81" builtinId="42" hidden="1" customBuiltin="1"/>
    <cellStyle name="20% - Accent4" xfId="116" builtinId="42" hidden="1" customBuiltin="1"/>
    <cellStyle name="20% - Accent4" xfId="159" builtinId="42" hidden="1" customBuiltin="1"/>
    <cellStyle name="20% - Accent4" xfId="201" builtinId="42" hidden="1" customBuiltin="1"/>
    <cellStyle name="20% - Accent4" xfId="235" builtinId="42" hidden="1" customBuiltin="1"/>
    <cellStyle name="20% - Accent4" xfId="272" builtinId="42" hidden="1" customBuiltin="1"/>
    <cellStyle name="20% - Accent4" xfId="309" builtinId="42" hidden="1" customBuiltin="1"/>
    <cellStyle name="20% - Accent4" xfId="343" builtinId="42" hidden="1" customBuiltin="1"/>
    <cellStyle name="20% - Accent4" xfId="378" builtinId="42" hidden="1" customBuiltin="1"/>
    <cellStyle name="20% - Accent4" xfId="3929" builtinId="42" hidden="1" customBuiltin="1"/>
    <cellStyle name="20% - Accent4" xfId="3963" builtinId="42" hidden="1" customBuiltin="1"/>
    <cellStyle name="20% - Accent4" xfId="4000" builtinId="42" hidden="1" customBuiltin="1"/>
    <cellStyle name="20% - Accent4" xfId="4037" builtinId="42" hidden="1" customBuiltin="1"/>
    <cellStyle name="20% - Accent4" xfId="4071" builtinId="42" hidden="1" customBuiltin="1"/>
    <cellStyle name="20% - Accent4" xfId="4269" builtinId="42" hidden="1" customBuiltin="1"/>
    <cellStyle name="20% - Accent4" xfId="7917" builtinId="42" hidden="1" customBuiltin="1"/>
    <cellStyle name="20% - Accent4" xfId="8098" builtinId="42" hidden="1" customBuiltin="1"/>
    <cellStyle name="20% - Accent4" xfId="5431" builtinId="42" hidden="1" customBuiltin="1"/>
    <cellStyle name="20% - Accent4" xfId="7598" builtinId="42" hidden="1" customBuiltin="1"/>
    <cellStyle name="20% - Accent4" xfId="5190" builtinId="42" hidden="1" customBuiltin="1"/>
    <cellStyle name="20% - Accent4" xfId="5162" builtinId="42" hidden="1" customBuiltin="1"/>
    <cellStyle name="20% - Accent4" xfId="4786" builtinId="42" hidden="1" customBuiltin="1"/>
    <cellStyle name="20% - Accent4" xfId="5553" builtinId="42" hidden="1" customBuiltin="1"/>
    <cellStyle name="20% - Accent4" xfId="5548" builtinId="42" hidden="1" customBuiltin="1"/>
    <cellStyle name="20% - Accent4" xfId="5977" builtinId="42" hidden="1" customBuiltin="1"/>
    <cellStyle name="20% - Accent4" xfId="5873" builtinId="42" hidden="1" customBuiltin="1"/>
    <cellStyle name="20% - Accent4" xfId="5221" builtinId="42" hidden="1" customBuiltin="1"/>
    <cellStyle name="20% - Accent4" xfId="14265" builtinId="42" hidden="1" customBuiltin="1"/>
    <cellStyle name="20% - Accent4" xfId="14433" builtinId="42" hidden="1" customBuiltin="1"/>
    <cellStyle name="20% - Accent4" xfId="10640" builtinId="42" hidden="1" customBuiltin="1"/>
    <cellStyle name="20% - Accent4" xfId="14012" builtinId="42" hidden="1" customBuiltin="1"/>
    <cellStyle name="20% - Accent4" xfId="4457" builtinId="42" hidden="1" customBuiltin="1"/>
    <cellStyle name="20% - Accent4" xfId="6249" builtinId="42" hidden="1" customBuiltin="1"/>
    <cellStyle name="20% - Accent4" xfId="7648" builtinId="42" hidden="1" customBuiltin="1"/>
    <cellStyle name="20% - Accent4" xfId="10251" builtinId="42" hidden="1" customBuiltin="1"/>
    <cellStyle name="20% - Accent4" xfId="5771" builtinId="42" hidden="1" customBuiltin="1"/>
    <cellStyle name="20% - Accent4" xfId="5091" builtinId="42" hidden="1" customBuiltin="1"/>
    <cellStyle name="20% - Accent4" xfId="6027" builtinId="42" hidden="1" customBuiltin="1"/>
    <cellStyle name="20% - Accent4" xfId="8009" builtinId="42" hidden="1" customBuiltin="1"/>
    <cellStyle name="20% - Accent4" xfId="5035" builtinId="42" hidden="1" customBuiltin="1"/>
    <cellStyle name="20% - Accent4" xfId="20127" builtinId="42" hidden="1" customBuiltin="1"/>
    <cellStyle name="20% - Accent4" xfId="10732" builtinId="42" hidden="1" customBuiltin="1"/>
    <cellStyle name="20% - Accent4" xfId="14173" builtinId="42" hidden="1" customBuiltin="1"/>
    <cellStyle name="20% - Accent4" xfId="14416" builtinId="42" hidden="1" customBuiltin="1"/>
    <cellStyle name="20% - Accent4" xfId="4343" builtinId="42" hidden="1" customBuiltin="1"/>
    <cellStyle name="20% - Accent4" xfId="4097" builtinId="42" hidden="1" customBuiltin="1"/>
    <cellStyle name="20% - Accent4" xfId="23337" builtinId="42" hidden="1" customBuiltin="1"/>
    <cellStyle name="20% - Accent4" xfId="5750" builtinId="42" hidden="1" customBuiltin="1"/>
    <cellStyle name="20% - Accent4" xfId="6018" builtinId="42" hidden="1" customBuiltin="1"/>
    <cellStyle name="20% - Accent4" xfId="7537" builtinId="42" hidden="1" customBuiltin="1"/>
    <cellStyle name="20% - Accent4" xfId="5610" builtinId="42" hidden="1" customBuiltin="1"/>
    <cellStyle name="20% - Accent4 10" xfId="536" hidden="1" xr:uid="{00000000-0005-0000-0000-000020080000}"/>
    <cellStyle name="20% - Accent4 10" xfId="860" hidden="1" xr:uid="{00000000-0005-0000-0000-000021080000}"/>
    <cellStyle name="20% - Accent4 10" xfId="1181" hidden="1" xr:uid="{00000000-0005-0000-0000-000022080000}"/>
    <cellStyle name="20% - Accent4 10" xfId="1523" hidden="1" xr:uid="{00000000-0005-0000-0000-000023080000}"/>
    <cellStyle name="20% - Accent4 10" xfId="6750" hidden="1" xr:uid="{00000000-0005-0000-0000-000024080000}"/>
    <cellStyle name="20% - Accent4 10" xfId="7072" hidden="1" xr:uid="{00000000-0005-0000-0000-000025080000}"/>
    <cellStyle name="20% - Accent4 10" xfId="7418" hidden="1" xr:uid="{00000000-0005-0000-0000-000026080000}"/>
    <cellStyle name="20% - Accent4 10" xfId="4801" hidden="1" xr:uid="{00000000-0005-0000-0000-000027080000}"/>
    <cellStyle name="20% - Accent4 10" xfId="4813" hidden="1" xr:uid="{00000000-0005-0000-0000-000028080000}"/>
    <cellStyle name="20% - Accent4 10" xfId="5485" hidden="1" xr:uid="{00000000-0005-0000-0000-000029080000}"/>
    <cellStyle name="20% - Accent4 10" xfId="13189" hidden="1" xr:uid="{00000000-0005-0000-0000-00002A080000}"/>
    <cellStyle name="20% - Accent4 10" xfId="13510" hidden="1" xr:uid="{00000000-0005-0000-0000-00002B080000}"/>
    <cellStyle name="20% - Accent4 10" xfId="13852" hidden="1" xr:uid="{00000000-0005-0000-0000-00002C080000}"/>
    <cellStyle name="20% - Accent4 10" xfId="10814" hidden="1" xr:uid="{00000000-0005-0000-0000-00002D080000}"/>
    <cellStyle name="20% - Accent4 10" xfId="6017" hidden="1" xr:uid="{00000000-0005-0000-0000-00002E080000}"/>
    <cellStyle name="20% - Accent4 10" xfId="7640" hidden="1" xr:uid="{00000000-0005-0000-0000-00002F080000}"/>
    <cellStyle name="20% - Accent4 10" xfId="19271" hidden="1" xr:uid="{00000000-0005-0000-0000-000030080000}"/>
    <cellStyle name="20% - Accent4 10" xfId="19593" hidden="1" xr:uid="{00000000-0005-0000-0000-000031080000}"/>
    <cellStyle name="20% - Accent4 10" xfId="19935" hidden="1" xr:uid="{00000000-0005-0000-0000-000032080000}"/>
    <cellStyle name="20% - Accent4 10" xfId="22524" hidden="1" xr:uid="{00000000-0005-0000-0000-000033080000}"/>
    <cellStyle name="20% - Accent4 10" xfId="22846" hidden="1" xr:uid="{00000000-0005-0000-0000-000034080000}"/>
    <cellStyle name="20% - Accent4 10" xfId="23188" hidden="1" xr:uid="{00000000-0005-0000-0000-000035080000}"/>
    <cellStyle name="20% - Accent4 10" xfId="25691" hidden="1" xr:uid="{00000000-0005-0000-0000-000036080000}"/>
    <cellStyle name="20% - Accent4 10" xfId="26012" hidden="1" xr:uid="{00000000-0005-0000-0000-000037080000}"/>
    <cellStyle name="20% - Accent4 10" xfId="28501" hidden="1" xr:uid="{00000000-0005-0000-0000-000038080000}"/>
    <cellStyle name="20% - Accent4 10" xfId="28575" hidden="1" xr:uid="{00000000-0005-0000-0000-000039080000}"/>
    <cellStyle name="20% - Accent4 10" xfId="28651" hidden="1" xr:uid="{00000000-0005-0000-0000-00003A080000}"/>
    <cellStyle name="20% - Accent4 10" xfId="28729" hidden="1" xr:uid="{00000000-0005-0000-0000-00003B080000}"/>
    <cellStyle name="20% - Accent4 10" xfId="29314" hidden="1" xr:uid="{00000000-0005-0000-0000-00003C080000}"/>
    <cellStyle name="20% - Accent4 10" xfId="29390" hidden="1" xr:uid="{00000000-0005-0000-0000-00003D080000}"/>
    <cellStyle name="20% - Accent4 10" xfId="29469" hidden="1" xr:uid="{00000000-0005-0000-0000-00003E080000}"/>
    <cellStyle name="20% - Accent4 10" xfId="29055" hidden="1" xr:uid="{00000000-0005-0000-0000-00003F080000}"/>
    <cellStyle name="20% - Accent4 10" xfId="29056" hidden="1" xr:uid="{00000000-0005-0000-0000-000040080000}"/>
    <cellStyle name="20% - Accent4 10" xfId="29147" hidden="1" xr:uid="{00000000-0005-0000-0000-000041080000}"/>
    <cellStyle name="20% - Accent4 10" xfId="29909" hidden="1" xr:uid="{00000000-0005-0000-0000-000042080000}"/>
    <cellStyle name="20% - Accent4 10" xfId="29985" hidden="1" xr:uid="{00000000-0005-0000-0000-000043080000}"/>
    <cellStyle name="20% - Accent4 10" xfId="30063" hidden="1" xr:uid="{00000000-0005-0000-0000-000044080000}"/>
    <cellStyle name="20% - Accent4 10" xfId="29737" hidden="1" xr:uid="{00000000-0005-0000-0000-000045080000}"/>
    <cellStyle name="20% - Accent4 10" xfId="29216" hidden="1" xr:uid="{00000000-0005-0000-0000-000046080000}"/>
    <cellStyle name="20% - Accent4 10" xfId="29510" hidden="1" xr:uid="{00000000-0005-0000-0000-000047080000}"/>
    <cellStyle name="20% - Accent4 10" xfId="30441" hidden="1" xr:uid="{00000000-0005-0000-0000-000048080000}"/>
    <cellStyle name="20% - Accent4 10" xfId="30517" hidden="1" xr:uid="{00000000-0005-0000-0000-000049080000}"/>
    <cellStyle name="20% - Accent4 10" xfId="30595" hidden="1" xr:uid="{00000000-0005-0000-0000-00004A080000}"/>
    <cellStyle name="20% - Accent4 10" xfId="30778" hidden="1" xr:uid="{00000000-0005-0000-0000-00004B080000}"/>
    <cellStyle name="20% - Accent4 10" xfId="30854" hidden="1" xr:uid="{00000000-0005-0000-0000-00004C080000}"/>
    <cellStyle name="20% - Accent4 10" xfId="30932" hidden="1" xr:uid="{00000000-0005-0000-0000-00004D080000}"/>
    <cellStyle name="20% - Accent4 10" xfId="31115" hidden="1" xr:uid="{00000000-0005-0000-0000-00004E080000}"/>
    <cellStyle name="20% - Accent4 10" xfId="31191" hidden="1" xr:uid="{00000000-0005-0000-0000-00004F080000}"/>
    <cellStyle name="20% - Accent4 10" xfId="31293" hidden="1" xr:uid="{00000000-0005-0000-0000-000050080000}"/>
    <cellStyle name="20% - Accent4 10" xfId="31367" hidden="1" xr:uid="{00000000-0005-0000-0000-000051080000}"/>
    <cellStyle name="20% - Accent4 10" xfId="31443" hidden="1" xr:uid="{00000000-0005-0000-0000-000052080000}"/>
    <cellStyle name="20% - Accent4 10" xfId="31521" hidden="1" xr:uid="{00000000-0005-0000-0000-000053080000}"/>
    <cellStyle name="20% - Accent4 10" xfId="32106" hidden="1" xr:uid="{00000000-0005-0000-0000-000054080000}"/>
    <cellStyle name="20% - Accent4 10" xfId="32182" hidden="1" xr:uid="{00000000-0005-0000-0000-000055080000}"/>
    <cellStyle name="20% - Accent4 10" xfId="32261" hidden="1" xr:uid="{00000000-0005-0000-0000-000056080000}"/>
    <cellStyle name="20% - Accent4 10" xfId="31847" hidden="1" xr:uid="{00000000-0005-0000-0000-000057080000}"/>
    <cellStyle name="20% - Accent4 10" xfId="31848" hidden="1" xr:uid="{00000000-0005-0000-0000-000058080000}"/>
    <cellStyle name="20% - Accent4 10" xfId="31939" hidden="1" xr:uid="{00000000-0005-0000-0000-000059080000}"/>
    <cellStyle name="20% - Accent4 10" xfId="32701" hidden="1" xr:uid="{00000000-0005-0000-0000-00005A080000}"/>
    <cellStyle name="20% - Accent4 10" xfId="32777" hidden="1" xr:uid="{00000000-0005-0000-0000-00005B080000}"/>
    <cellStyle name="20% - Accent4 10" xfId="32855" hidden="1" xr:uid="{00000000-0005-0000-0000-00005C080000}"/>
    <cellStyle name="20% - Accent4 10" xfId="32529" hidden="1" xr:uid="{00000000-0005-0000-0000-00005D080000}"/>
    <cellStyle name="20% - Accent4 10" xfId="32008" hidden="1" xr:uid="{00000000-0005-0000-0000-00005E080000}"/>
    <cellStyle name="20% - Accent4 10" xfId="32302" hidden="1" xr:uid="{00000000-0005-0000-0000-00005F080000}"/>
    <cellStyle name="20% - Accent4 10" xfId="33233" hidden="1" xr:uid="{00000000-0005-0000-0000-000060080000}"/>
    <cellStyle name="20% - Accent4 10" xfId="33309" hidden="1" xr:uid="{00000000-0005-0000-0000-000061080000}"/>
    <cellStyle name="20% - Accent4 10" xfId="33387" hidden="1" xr:uid="{00000000-0005-0000-0000-000062080000}"/>
    <cellStyle name="20% - Accent4 10" xfId="33570" hidden="1" xr:uid="{00000000-0005-0000-0000-000063080000}"/>
    <cellStyle name="20% - Accent4 10" xfId="33646" hidden="1" xr:uid="{00000000-0005-0000-0000-000064080000}"/>
    <cellStyle name="20% - Accent4 10" xfId="33724" hidden="1" xr:uid="{00000000-0005-0000-0000-000065080000}"/>
    <cellStyle name="20% - Accent4 10" xfId="33907" hidden="1" xr:uid="{00000000-0005-0000-0000-000066080000}"/>
    <cellStyle name="20% - Accent4 10" xfId="33983" hidden="1" xr:uid="{00000000-0005-0000-0000-000067080000}"/>
    <cellStyle name="20% - Accent4 11" xfId="572" hidden="1" xr:uid="{00000000-0005-0000-0000-000068080000}"/>
    <cellStyle name="20% - Accent4 11" xfId="896" hidden="1" xr:uid="{00000000-0005-0000-0000-000069080000}"/>
    <cellStyle name="20% - Accent4 11" xfId="1217" hidden="1" xr:uid="{00000000-0005-0000-0000-00006A080000}"/>
    <cellStyle name="20% - Accent4 11" xfId="1559" hidden="1" xr:uid="{00000000-0005-0000-0000-00006B080000}"/>
    <cellStyle name="20% - Accent4 11" xfId="6786" hidden="1" xr:uid="{00000000-0005-0000-0000-00006C080000}"/>
    <cellStyle name="20% - Accent4 11" xfId="7108" hidden="1" xr:uid="{00000000-0005-0000-0000-00006D080000}"/>
    <cellStyle name="20% - Accent4 11" xfId="7454" hidden="1" xr:uid="{00000000-0005-0000-0000-00006E080000}"/>
    <cellStyle name="20% - Accent4 11" xfId="10664" hidden="1" xr:uid="{00000000-0005-0000-0000-00006F080000}"/>
    <cellStyle name="20% - Accent4 11" xfId="5997" hidden="1" xr:uid="{00000000-0005-0000-0000-000070080000}"/>
    <cellStyle name="20% - Accent4 11" xfId="5139" hidden="1" xr:uid="{00000000-0005-0000-0000-000071080000}"/>
    <cellStyle name="20% - Accent4 11" xfId="13225" hidden="1" xr:uid="{00000000-0005-0000-0000-000072080000}"/>
    <cellStyle name="20% - Accent4 11" xfId="13546" hidden="1" xr:uid="{00000000-0005-0000-0000-000073080000}"/>
    <cellStyle name="20% - Accent4 11" xfId="13888" hidden="1" xr:uid="{00000000-0005-0000-0000-000074080000}"/>
    <cellStyle name="20% - Accent4 11" xfId="16880" hidden="1" xr:uid="{00000000-0005-0000-0000-000075080000}"/>
    <cellStyle name="20% - Accent4 11" xfId="11749" hidden="1" xr:uid="{00000000-0005-0000-0000-000076080000}"/>
    <cellStyle name="20% - Accent4 11" xfId="5659" hidden="1" xr:uid="{00000000-0005-0000-0000-000077080000}"/>
    <cellStyle name="20% - Accent4 11" xfId="19308" hidden="1" xr:uid="{00000000-0005-0000-0000-000078080000}"/>
    <cellStyle name="20% - Accent4 11" xfId="19629" hidden="1" xr:uid="{00000000-0005-0000-0000-000079080000}"/>
    <cellStyle name="20% - Accent4 11" xfId="19971" hidden="1" xr:uid="{00000000-0005-0000-0000-00007A080000}"/>
    <cellStyle name="20% - Accent4 11" xfId="22561" hidden="1" xr:uid="{00000000-0005-0000-0000-00007B080000}"/>
    <cellStyle name="20% - Accent4 11" xfId="22882" hidden="1" xr:uid="{00000000-0005-0000-0000-00007C080000}"/>
    <cellStyle name="20% - Accent4 11" xfId="23224" hidden="1" xr:uid="{00000000-0005-0000-0000-00007D080000}"/>
    <cellStyle name="20% - Accent4 11" xfId="25727" hidden="1" xr:uid="{00000000-0005-0000-0000-00007E080000}"/>
    <cellStyle name="20% - Accent4 11" xfId="26048" hidden="1" xr:uid="{00000000-0005-0000-0000-00007F080000}"/>
    <cellStyle name="20% - Accent4 11" xfId="28514" hidden="1" xr:uid="{00000000-0005-0000-0000-000080080000}"/>
    <cellStyle name="20% - Accent4 11" xfId="28588" hidden="1" xr:uid="{00000000-0005-0000-0000-000081080000}"/>
    <cellStyle name="20% - Accent4 11" xfId="28664" hidden="1" xr:uid="{00000000-0005-0000-0000-000082080000}"/>
    <cellStyle name="20% - Accent4 11" xfId="28742" hidden="1" xr:uid="{00000000-0005-0000-0000-000083080000}"/>
    <cellStyle name="20% - Accent4 11" xfId="29327" hidden="1" xr:uid="{00000000-0005-0000-0000-000084080000}"/>
    <cellStyle name="20% - Accent4 11" xfId="29403" hidden="1" xr:uid="{00000000-0005-0000-0000-000085080000}"/>
    <cellStyle name="20% - Accent4 11" xfId="29482" hidden="1" xr:uid="{00000000-0005-0000-0000-000086080000}"/>
    <cellStyle name="20% - Accent4 11" xfId="29708" hidden="1" xr:uid="{00000000-0005-0000-0000-000087080000}"/>
    <cellStyle name="20% - Accent4 11" xfId="29212" hidden="1" xr:uid="{00000000-0005-0000-0000-000088080000}"/>
    <cellStyle name="20% - Accent4 11" xfId="29100" hidden="1" xr:uid="{00000000-0005-0000-0000-000089080000}"/>
    <cellStyle name="20% - Accent4 11" xfId="29922" hidden="1" xr:uid="{00000000-0005-0000-0000-00008A080000}"/>
    <cellStyle name="20% - Accent4 11" xfId="29998" hidden="1" xr:uid="{00000000-0005-0000-0000-00008B080000}"/>
    <cellStyle name="20% - Accent4 11" xfId="30076" hidden="1" xr:uid="{00000000-0005-0000-0000-00008C080000}"/>
    <cellStyle name="20% - Accent4 11" xfId="30271" hidden="1" xr:uid="{00000000-0005-0000-0000-00008D080000}"/>
    <cellStyle name="20% - Accent4 11" xfId="29767" hidden="1" xr:uid="{00000000-0005-0000-0000-00008E080000}"/>
    <cellStyle name="20% - Accent4 11" xfId="29173" hidden="1" xr:uid="{00000000-0005-0000-0000-00008F080000}"/>
    <cellStyle name="20% - Accent4 11" xfId="30454" hidden="1" xr:uid="{00000000-0005-0000-0000-000090080000}"/>
    <cellStyle name="20% - Accent4 11" xfId="30530" hidden="1" xr:uid="{00000000-0005-0000-0000-000091080000}"/>
    <cellStyle name="20% - Accent4 11" xfId="30608" hidden="1" xr:uid="{00000000-0005-0000-0000-000092080000}"/>
    <cellStyle name="20% - Accent4 11" xfId="30791" hidden="1" xr:uid="{00000000-0005-0000-0000-000093080000}"/>
    <cellStyle name="20% - Accent4 11" xfId="30867" hidden="1" xr:uid="{00000000-0005-0000-0000-000094080000}"/>
    <cellStyle name="20% - Accent4 11" xfId="30945" hidden="1" xr:uid="{00000000-0005-0000-0000-000095080000}"/>
    <cellStyle name="20% - Accent4 11" xfId="31128" hidden="1" xr:uid="{00000000-0005-0000-0000-000096080000}"/>
    <cellStyle name="20% - Accent4 11" xfId="31204" hidden="1" xr:uid="{00000000-0005-0000-0000-000097080000}"/>
    <cellStyle name="20% - Accent4 11" xfId="31306" hidden="1" xr:uid="{00000000-0005-0000-0000-000098080000}"/>
    <cellStyle name="20% - Accent4 11" xfId="31380" hidden="1" xr:uid="{00000000-0005-0000-0000-000099080000}"/>
    <cellStyle name="20% - Accent4 11" xfId="31456" hidden="1" xr:uid="{00000000-0005-0000-0000-00009A080000}"/>
    <cellStyle name="20% - Accent4 11" xfId="31534" hidden="1" xr:uid="{00000000-0005-0000-0000-00009B080000}"/>
    <cellStyle name="20% - Accent4 11" xfId="32119" hidden="1" xr:uid="{00000000-0005-0000-0000-00009C080000}"/>
    <cellStyle name="20% - Accent4 11" xfId="32195" hidden="1" xr:uid="{00000000-0005-0000-0000-00009D080000}"/>
    <cellStyle name="20% - Accent4 11" xfId="32274" hidden="1" xr:uid="{00000000-0005-0000-0000-00009E080000}"/>
    <cellStyle name="20% - Accent4 11" xfId="32500" hidden="1" xr:uid="{00000000-0005-0000-0000-00009F080000}"/>
    <cellStyle name="20% - Accent4 11" xfId="32004" hidden="1" xr:uid="{00000000-0005-0000-0000-0000A0080000}"/>
    <cellStyle name="20% - Accent4 11" xfId="31892" hidden="1" xr:uid="{00000000-0005-0000-0000-0000A1080000}"/>
    <cellStyle name="20% - Accent4 11" xfId="32714" hidden="1" xr:uid="{00000000-0005-0000-0000-0000A2080000}"/>
    <cellStyle name="20% - Accent4 11" xfId="32790" hidden="1" xr:uid="{00000000-0005-0000-0000-0000A3080000}"/>
    <cellStyle name="20% - Accent4 11" xfId="32868" hidden="1" xr:uid="{00000000-0005-0000-0000-0000A4080000}"/>
    <cellStyle name="20% - Accent4 11" xfId="33063" hidden="1" xr:uid="{00000000-0005-0000-0000-0000A5080000}"/>
    <cellStyle name="20% - Accent4 11" xfId="32559" hidden="1" xr:uid="{00000000-0005-0000-0000-0000A6080000}"/>
    <cellStyle name="20% - Accent4 11" xfId="31965" hidden="1" xr:uid="{00000000-0005-0000-0000-0000A7080000}"/>
    <cellStyle name="20% - Accent4 11" xfId="33246" hidden="1" xr:uid="{00000000-0005-0000-0000-0000A8080000}"/>
    <cellStyle name="20% - Accent4 11" xfId="33322" hidden="1" xr:uid="{00000000-0005-0000-0000-0000A9080000}"/>
    <cellStyle name="20% - Accent4 11" xfId="33400" hidden="1" xr:uid="{00000000-0005-0000-0000-0000AA080000}"/>
    <cellStyle name="20% - Accent4 11" xfId="33583" hidden="1" xr:uid="{00000000-0005-0000-0000-0000AB080000}"/>
    <cellStyle name="20% - Accent4 11" xfId="33659" hidden="1" xr:uid="{00000000-0005-0000-0000-0000AC080000}"/>
    <cellStyle name="20% - Accent4 11" xfId="33737" hidden="1" xr:uid="{00000000-0005-0000-0000-0000AD080000}"/>
    <cellStyle name="20% - Accent4 11" xfId="33920" hidden="1" xr:uid="{00000000-0005-0000-0000-0000AE080000}"/>
    <cellStyle name="20% - Accent4 11" xfId="33996" hidden="1" xr:uid="{00000000-0005-0000-0000-0000AF080000}"/>
    <cellStyle name="20% - Accent4 12" xfId="606" hidden="1" xr:uid="{00000000-0005-0000-0000-0000B0080000}"/>
    <cellStyle name="20% - Accent4 12" xfId="931" hidden="1" xr:uid="{00000000-0005-0000-0000-0000B1080000}"/>
    <cellStyle name="20% - Accent4 12" xfId="1251" hidden="1" xr:uid="{00000000-0005-0000-0000-0000B2080000}"/>
    <cellStyle name="20% - Accent4 12" xfId="1593" hidden="1" xr:uid="{00000000-0005-0000-0000-0000B3080000}"/>
    <cellStyle name="20% - Accent4 12" xfId="6821" hidden="1" xr:uid="{00000000-0005-0000-0000-0000B4080000}"/>
    <cellStyle name="20% - Accent4 12" xfId="7142" hidden="1" xr:uid="{00000000-0005-0000-0000-0000B5080000}"/>
    <cellStyle name="20% - Accent4 12" xfId="7488" hidden="1" xr:uid="{00000000-0005-0000-0000-0000B6080000}"/>
    <cellStyle name="20% - Accent4 12" xfId="4822" hidden="1" xr:uid="{00000000-0005-0000-0000-0000B7080000}"/>
    <cellStyle name="20% - Accent4 12" xfId="6149" hidden="1" xr:uid="{00000000-0005-0000-0000-0000B8080000}"/>
    <cellStyle name="20% - Accent4 12" xfId="5775" hidden="1" xr:uid="{00000000-0005-0000-0000-0000B9080000}"/>
    <cellStyle name="20% - Accent4 12" xfId="13260" hidden="1" xr:uid="{00000000-0005-0000-0000-0000BA080000}"/>
    <cellStyle name="20% - Accent4 12" xfId="13580" hidden="1" xr:uid="{00000000-0005-0000-0000-0000BB080000}"/>
    <cellStyle name="20% - Accent4 12" xfId="13922" hidden="1" xr:uid="{00000000-0005-0000-0000-0000BC080000}"/>
    <cellStyle name="20% - Accent4 12" xfId="8393" hidden="1" xr:uid="{00000000-0005-0000-0000-0000BD080000}"/>
    <cellStyle name="20% - Accent4 12" xfId="4851" hidden="1" xr:uid="{00000000-0005-0000-0000-0000BE080000}"/>
    <cellStyle name="20% - Accent4 12" xfId="8217" hidden="1" xr:uid="{00000000-0005-0000-0000-0000BF080000}"/>
    <cellStyle name="20% - Accent4 12" xfId="19343" hidden="1" xr:uid="{00000000-0005-0000-0000-0000C0080000}"/>
    <cellStyle name="20% - Accent4 12" xfId="19663" hidden="1" xr:uid="{00000000-0005-0000-0000-0000C1080000}"/>
    <cellStyle name="20% - Accent4 12" xfId="20005" hidden="1" xr:uid="{00000000-0005-0000-0000-0000C2080000}"/>
    <cellStyle name="20% - Accent4 12" xfId="22596" hidden="1" xr:uid="{00000000-0005-0000-0000-0000C3080000}"/>
    <cellStyle name="20% - Accent4 12" xfId="22916" hidden="1" xr:uid="{00000000-0005-0000-0000-0000C4080000}"/>
    <cellStyle name="20% - Accent4 12" xfId="23258" hidden="1" xr:uid="{00000000-0005-0000-0000-0000C5080000}"/>
    <cellStyle name="20% - Accent4 12" xfId="25762" hidden="1" xr:uid="{00000000-0005-0000-0000-0000C6080000}"/>
    <cellStyle name="20% - Accent4 12" xfId="26082" hidden="1" xr:uid="{00000000-0005-0000-0000-0000C7080000}"/>
    <cellStyle name="20% - Accent4 12" xfId="28527" hidden="1" xr:uid="{00000000-0005-0000-0000-0000C8080000}"/>
    <cellStyle name="20% - Accent4 12" xfId="28602" hidden="1" xr:uid="{00000000-0005-0000-0000-0000C9080000}"/>
    <cellStyle name="20% - Accent4 12" xfId="28677" hidden="1" xr:uid="{00000000-0005-0000-0000-0000CA080000}"/>
    <cellStyle name="20% - Accent4 12" xfId="28755" hidden="1" xr:uid="{00000000-0005-0000-0000-0000CB080000}"/>
    <cellStyle name="20% - Accent4 12" xfId="29341" hidden="1" xr:uid="{00000000-0005-0000-0000-0000CC080000}"/>
    <cellStyle name="20% - Accent4 12" xfId="29416" hidden="1" xr:uid="{00000000-0005-0000-0000-0000CD080000}"/>
    <cellStyle name="20% - Accent4 12" xfId="29495" hidden="1" xr:uid="{00000000-0005-0000-0000-0000CE080000}"/>
    <cellStyle name="20% - Accent4 12" xfId="29057" hidden="1" xr:uid="{00000000-0005-0000-0000-0000CF080000}"/>
    <cellStyle name="20% - Accent4 12" xfId="29231" hidden="1" xr:uid="{00000000-0005-0000-0000-0000D0080000}"/>
    <cellStyle name="20% - Accent4 12" xfId="29187" hidden="1" xr:uid="{00000000-0005-0000-0000-0000D1080000}"/>
    <cellStyle name="20% - Accent4 12" xfId="29936" hidden="1" xr:uid="{00000000-0005-0000-0000-0000D2080000}"/>
    <cellStyle name="20% - Accent4 12" xfId="30011" hidden="1" xr:uid="{00000000-0005-0000-0000-0000D3080000}"/>
    <cellStyle name="20% - Accent4 12" xfId="30089" hidden="1" xr:uid="{00000000-0005-0000-0000-0000D4080000}"/>
    <cellStyle name="20% - Accent4 12" xfId="29572" hidden="1" xr:uid="{00000000-0005-0000-0000-0000D5080000}"/>
    <cellStyle name="20% - Accent4 12" xfId="29062" hidden="1" xr:uid="{00000000-0005-0000-0000-0000D6080000}"/>
    <cellStyle name="20% - Accent4 12" xfId="29557" hidden="1" xr:uid="{00000000-0005-0000-0000-0000D7080000}"/>
    <cellStyle name="20% - Accent4 12" xfId="30468" hidden="1" xr:uid="{00000000-0005-0000-0000-0000D8080000}"/>
    <cellStyle name="20% - Accent4 12" xfId="30543" hidden="1" xr:uid="{00000000-0005-0000-0000-0000D9080000}"/>
    <cellStyle name="20% - Accent4 12" xfId="30621" hidden="1" xr:uid="{00000000-0005-0000-0000-0000DA080000}"/>
    <cellStyle name="20% - Accent4 12" xfId="30805" hidden="1" xr:uid="{00000000-0005-0000-0000-0000DB080000}"/>
    <cellStyle name="20% - Accent4 12" xfId="30880" hidden="1" xr:uid="{00000000-0005-0000-0000-0000DC080000}"/>
    <cellStyle name="20% - Accent4 12" xfId="30958" hidden="1" xr:uid="{00000000-0005-0000-0000-0000DD080000}"/>
    <cellStyle name="20% - Accent4 12" xfId="31142" hidden="1" xr:uid="{00000000-0005-0000-0000-0000DE080000}"/>
    <cellStyle name="20% - Accent4 12" xfId="31217" hidden="1" xr:uid="{00000000-0005-0000-0000-0000DF080000}"/>
    <cellStyle name="20% - Accent4 12" xfId="31319" hidden="1" xr:uid="{00000000-0005-0000-0000-0000E0080000}"/>
    <cellStyle name="20% - Accent4 12" xfId="31394" hidden="1" xr:uid="{00000000-0005-0000-0000-0000E1080000}"/>
    <cellStyle name="20% - Accent4 12" xfId="31469" hidden="1" xr:uid="{00000000-0005-0000-0000-0000E2080000}"/>
    <cellStyle name="20% - Accent4 12" xfId="31547" hidden="1" xr:uid="{00000000-0005-0000-0000-0000E3080000}"/>
    <cellStyle name="20% - Accent4 12" xfId="32133" hidden="1" xr:uid="{00000000-0005-0000-0000-0000E4080000}"/>
    <cellStyle name="20% - Accent4 12" xfId="32208" hidden="1" xr:uid="{00000000-0005-0000-0000-0000E5080000}"/>
    <cellStyle name="20% - Accent4 12" xfId="32287" hidden="1" xr:uid="{00000000-0005-0000-0000-0000E6080000}"/>
    <cellStyle name="20% - Accent4 12" xfId="31849" hidden="1" xr:uid="{00000000-0005-0000-0000-0000E7080000}"/>
    <cellStyle name="20% - Accent4 12" xfId="32023" hidden="1" xr:uid="{00000000-0005-0000-0000-0000E8080000}"/>
    <cellStyle name="20% - Accent4 12" xfId="31979" hidden="1" xr:uid="{00000000-0005-0000-0000-0000E9080000}"/>
    <cellStyle name="20% - Accent4 12" xfId="32728" hidden="1" xr:uid="{00000000-0005-0000-0000-0000EA080000}"/>
    <cellStyle name="20% - Accent4 12" xfId="32803" hidden="1" xr:uid="{00000000-0005-0000-0000-0000EB080000}"/>
    <cellStyle name="20% - Accent4 12" xfId="32881" hidden="1" xr:uid="{00000000-0005-0000-0000-0000EC080000}"/>
    <cellStyle name="20% - Accent4 12" xfId="32364" hidden="1" xr:uid="{00000000-0005-0000-0000-0000ED080000}"/>
    <cellStyle name="20% - Accent4 12" xfId="31854" hidden="1" xr:uid="{00000000-0005-0000-0000-0000EE080000}"/>
    <cellStyle name="20% - Accent4 12" xfId="32349" hidden="1" xr:uid="{00000000-0005-0000-0000-0000EF080000}"/>
    <cellStyle name="20% - Accent4 12" xfId="33260" hidden="1" xr:uid="{00000000-0005-0000-0000-0000F0080000}"/>
    <cellStyle name="20% - Accent4 12" xfId="33335" hidden="1" xr:uid="{00000000-0005-0000-0000-0000F1080000}"/>
    <cellStyle name="20% - Accent4 12" xfId="33413" hidden="1" xr:uid="{00000000-0005-0000-0000-0000F2080000}"/>
    <cellStyle name="20% - Accent4 12" xfId="33597" hidden="1" xr:uid="{00000000-0005-0000-0000-0000F3080000}"/>
    <cellStyle name="20% - Accent4 12" xfId="33672" hidden="1" xr:uid="{00000000-0005-0000-0000-0000F4080000}"/>
    <cellStyle name="20% - Accent4 12" xfId="33750" hidden="1" xr:uid="{00000000-0005-0000-0000-0000F5080000}"/>
    <cellStyle name="20% - Accent4 12" xfId="33934" hidden="1" xr:uid="{00000000-0005-0000-0000-0000F6080000}"/>
    <cellStyle name="20% - Accent4 12" xfId="34009" hidden="1" xr:uid="{00000000-0005-0000-0000-0000F7080000}"/>
    <cellStyle name="20% - Accent4 13" xfId="1628" hidden="1" xr:uid="{00000000-0005-0000-0000-0000F8080000}"/>
    <cellStyle name="20% - Accent4 13" xfId="2894" hidden="1" xr:uid="{00000000-0005-0000-0000-0000F9080000}"/>
    <cellStyle name="20% - Accent4 13" xfId="9520" hidden="1" xr:uid="{00000000-0005-0000-0000-0000FA080000}"/>
    <cellStyle name="20% - Accent4 13" xfId="12033" hidden="1" xr:uid="{00000000-0005-0000-0000-0000FB080000}"/>
    <cellStyle name="20% - Accent4 13" xfId="15771" hidden="1" xr:uid="{00000000-0005-0000-0000-0000FC080000}"/>
    <cellStyle name="20% - Accent4 13" xfId="18139" hidden="1" xr:uid="{00000000-0005-0000-0000-0000FD080000}"/>
    <cellStyle name="20% - Accent4 13" xfId="21408" hidden="1" xr:uid="{00000000-0005-0000-0000-0000FE080000}"/>
    <cellStyle name="20% - Accent4 13" xfId="24592" hidden="1" xr:uid="{00000000-0005-0000-0000-0000FF080000}"/>
    <cellStyle name="20% - Accent4 13" xfId="28768" hidden="1" xr:uid="{00000000-0005-0000-0000-000000090000}"/>
    <cellStyle name="20% - Accent4 13" xfId="28883" hidden="1" xr:uid="{00000000-0005-0000-0000-000001090000}"/>
    <cellStyle name="20% - Accent4 13" xfId="29606" hidden="1" xr:uid="{00000000-0005-0000-0000-000002090000}"/>
    <cellStyle name="20% - Accent4 13" xfId="29779" hidden="1" xr:uid="{00000000-0005-0000-0000-000003090000}"/>
    <cellStyle name="20% - Accent4 13" xfId="30172" hidden="1" xr:uid="{00000000-0005-0000-0000-000004090000}"/>
    <cellStyle name="20% - Accent4 13" xfId="30320" hidden="1" xr:uid="{00000000-0005-0000-0000-000005090000}"/>
    <cellStyle name="20% - Accent4 13" xfId="30658" hidden="1" xr:uid="{00000000-0005-0000-0000-000006090000}"/>
    <cellStyle name="20% - Accent4 13" xfId="30995" hidden="1" xr:uid="{00000000-0005-0000-0000-000007090000}"/>
    <cellStyle name="20% - Accent4 13" xfId="31560" hidden="1" xr:uid="{00000000-0005-0000-0000-000008090000}"/>
    <cellStyle name="20% - Accent4 13" xfId="31675" hidden="1" xr:uid="{00000000-0005-0000-0000-000009090000}"/>
    <cellStyle name="20% - Accent4 13" xfId="32398" hidden="1" xr:uid="{00000000-0005-0000-0000-00000A090000}"/>
    <cellStyle name="20% - Accent4 13" xfId="32571" hidden="1" xr:uid="{00000000-0005-0000-0000-00000B090000}"/>
    <cellStyle name="20% - Accent4 13" xfId="32964" hidden="1" xr:uid="{00000000-0005-0000-0000-00000C090000}"/>
    <cellStyle name="20% - Accent4 13" xfId="33112" hidden="1" xr:uid="{00000000-0005-0000-0000-00000D090000}"/>
    <cellStyle name="20% - Accent4 13" xfId="33450" hidden="1" xr:uid="{00000000-0005-0000-0000-00000E090000}"/>
    <cellStyle name="20% - Accent4 13" xfId="33787" hidden="1" xr:uid="{00000000-0005-0000-0000-00000F090000}"/>
    <cellStyle name="20% - Accent4 3 2 3 2" xfId="1709" hidden="1" xr:uid="{00000000-0005-0000-0000-000010090000}"/>
    <cellStyle name="20% - Accent4 3 2 3 2" xfId="2975" hidden="1" xr:uid="{00000000-0005-0000-0000-000011090000}"/>
    <cellStyle name="20% - Accent4 3 2 3 2" xfId="9601" hidden="1" xr:uid="{00000000-0005-0000-0000-000012090000}"/>
    <cellStyle name="20% - Accent4 3 2 3 2" xfId="12114" hidden="1" xr:uid="{00000000-0005-0000-0000-000013090000}"/>
    <cellStyle name="20% - Accent4 3 2 3 2" xfId="15852" hidden="1" xr:uid="{00000000-0005-0000-0000-000014090000}"/>
    <cellStyle name="20% - Accent4 3 2 3 2" xfId="18220" hidden="1" xr:uid="{00000000-0005-0000-0000-000015090000}"/>
    <cellStyle name="20% - Accent4 3 2 3 2" xfId="21489" hidden="1" xr:uid="{00000000-0005-0000-0000-000016090000}"/>
    <cellStyle name="20% - Accent4 3 2 3 2" xfId="24673" hidden="1" xr:uid="{00000000-0005-0000-0000-000017090000}"/>
    <cellStyle name="20% - Accent4 3 2 3 2" xfId="28844" hidden="1" xr:uid="{00000000-0005-0000-0000-000018090000}"/>
    <cellStyle name="20% - Accent4 3 2 3 2" xfId="28959" hidden="1" xr:uid="{00000000-0005-0000-0000-000019090000}"/>
    <cellStyle name="20% - Accent4 3 2 3 2" xfId="29682" hidden="1" xr:uid="{00000000-0005-0000-0000-00001A090000}"/>
    <cellStyle name="20% - Accent4 3 2 3 2" xfId="29855" hidden="1" xr:uid="{00000000-0005-0000-0000-00001B090000}"/>
    <cellStyle name="20% - Accent4 3 2 3 2" xfId="30248" hidden="1" xr:uid="{00000000-0005-0000-0000-00001C090000}"/>
    <cellStyle name="20% - Accent4 3 2 3 2" xfId="30396" hidden="1" xr:uid="{00000000-0005-0000-0000-00001D090000}"/>
    <cellStyle name="20% - Accent4 3 2 3 2" xfId="30734" hidden="1" xr:uid="{00000000-0005-0000-0000-00001E090000}"/>
    <cellStyle name="20% - Accent4 3 2 3 2" xfId="31071" hidden="1" xr:uid="{00000000-0005-0000-0000-00001F090000}"/>
    <cellStyle name="20% - Accent4 3 2 3 2" xfId="31636" hidden="1" xr:uid="{00000000-0005-0000-0000-000020090000}"/>
    <cellStyle name="20% - Accent4 3 2 3 2" xfId="31751" hidden="1" xr:uid="{00000000-0005-0000-0000-000021090000}"/>
    <cellStyle name="20% - Accent4 3 2 3 2" xfId="32474" hidden="1" xr:uid="{00000000-0005-0000-0000-000022090000}"/>
    <cellStyle name="20% - Accent4 3 2 3 2" xfId="32647" hidden="1" xr:uid="{00000000-0005-0000-0000-000023090000}"/>
    <cellStyle name="20% - Accent4 3 2 3 2" xfId="33040" hidden="1" xr:uid="{00000000-0005-0000-0000-000024090000}"/>
    <cellStyle name="20% - Accent4 3 2 3 2" xfId="33188" hidden="1" xr:uid="{00000000-0005-0000-0000-000025090000}"/>
    <cellStyle name="20% - Accent4 3 2 3 2" xfId="33526" hidden="1" xr:uid="{00000000-0005-0000-0000-000026090000}"/>
    <cellStyle name="20% - Accent4 3 2 3 2" xfId="33863" hidden="1" xr:uid="{00000000-0005-0000-0000-000027090000}"/>
    <cellStyle name="20% - Accent4 3 2 4 2" xfId="1666" hidden="1" xr:uid="{00000000-0005-0000-0000-000028090000}"/>
    <cellStyle name="20% - Accent4 3 2 4 2" xfId="2932" hidden="1" xr:uid="{00000000-0005-0000-0000-000029090000}"/>
    <cellStyle name="20% - Accent4 3 2 4 2" xfId="9558" hidden="1" xr:uid="{00000000-0005-0000-0000-00002A090000}"/>
    <cellStyle name="20% - Accent4 3 2 4 2" xfId="12071" hidden="1" xr:uid="{00000000-0005-0000-0000-00002B090000}"/>
    <cellStyle name="20% - Accent4 3 2 4 2" xfId="15809" hidden="1" xr:uid="{00000000-0005-0000-0000-00002C090000}"/>
    <cellStyle name="20% - Accent4 3 2 4 2" xfId="18177" hidden="1" xr:uid="{00000000-0005-0000-0000-00002D090000}"/>
    <cellStyle name="20% - Accent4 3 2 4 2" xfId="21446" hidden="1" xr:uid="{00000000-0005-0000-0000-00002E090000}"/>
    <cellStyle name="20% - Accent4 3 2 4 2" xfId="24630" hidden="1" xr:uid="{00000000-0005-0000-0000-00002F090000}"/>
    <cellStyle name="20% - Accent4 3 2 4 2" xfId="28801" hidden="1" xr:uid="{00000000-0005-0000-0000-000030090000}"/>
    <cellStyle name="20% - Accent4 3 2 4 2" xfId="28916" hidden="1" xr:uid="{00000000-0005-0000-0000-000031090000}"/>
    <cellStyle name="20% - Accent4 3 2 4 2" xfId="29639" hidden="1" xr:uid="{00000000-0005-0000-0000-000032090000}"/>
    <cellStyle name="20% - Accent4 3 2 4 2" xfId="29812" hidden="1" xr:uid="{00000000-0005-0000-0000-000033090000}"/>
    <cellStyle name="20% - Accent4 3 2 4 2" xfId="30205" hidden="1" xr:uid="{00000000-0005-0000-0000-000034090000}"/>
    <cellStyle name="20% - Accent4 3 2 4 2" xfId="30353" hidden="1" xr:uid="{00000000-0005-0000-0000-000035090000}"/>
    <cellStyle name="20% - Accent4 3 2 4 2" xfId="30691" hidden="1" xr:uid="{00000000-0005-0000-0000-000036090000}"/>
    <cellStyle name="20% - Accent4 3 2 4 2" xfId="31028" hidden="1" xr:uid="{00000000-0005-0000-0000-000037090000}"/>
    <cellStyle name="20% - Accent4 3 2 4 2" xfId="31593" hidden="1" xr:uid="{00000000-0005-0000-0000-000038090000}"/>
    <cellStyle name="20% - Accent4 3 2 4 2" xfId="31708" hidden="1" xr:uid="{00000000-0005-0000-0000-000039090000}"/>
    <cellStyle name="20% - Accent4 3 2 4 2" xfId="32431" hidden="1" xr:uid="{00000000-0005-0000-0000-00003A090000}"/>
    <cellStyle name="20% - Accent4 3 2 4 2" xfId="32604" hidden="1" xr:uid="{00000000-0005-0000-0000-00003B090000}"/>
    <cellStyle name="20% - Accent4 3 2 4 2" xfId="32997" hidden="1" xr:uid="{00000000-0005-0000-0000-00003C090000}"/>
    <cellStyle name="20% - Accent4 3 2 4 2" xfId="33145" hidden="1" xr:uid="{00000000-0005-0000-0000-00003D090000}"/>
    <cellStyle name="20% - Accent4 3 2 4 2" xfId="33483" hidden="1" xr:uid="{00000000-0005-0000-0000-00003E090000}"/>
    <cellStyle name="20% - Accent4 3 2 4 2" xfId="33820" hidden="1" xr:uid="{00000000-0005-0000-0000-00003F090000}"/>
    <cellStyle name="20% - Accent4 3 3 3 2" xfId="1665" hidden="1" xr:uid="{00000000-0005-0000-0000-000040090000}"/>
    <cellStyle name="20% - Accent4 3 3 3 2" xfId="2931" hidden="1" xr:uid="{00000000-0005-0000-0000-000041090000}"/>
    <cellStyle name="20% - Accent4 3 3 3 2" xfId="9557" hidden="1" xr:uid="{00000000-0005-0000-0000-000042090000}"/>
    <cellStyle name="20% - Accent4 3 3 3 2" xfId="12070" hidden="1" xr:uid="{00000000-0005-0000-0000-000043090000}"/>
    <cellStyle name="20% - Accent4 3 3 3 2" xfId="15808" hidden="1" xr:uid="{00000000-0005-0000-0000-000044090000}"/>
    <cellStyle name="20% - Accent4 3 3 3 2" xfId="18176" hidden="1" xr:uid="{00000000-0005-0000-0000-000045090000}"/>
    <cellStyle name="20% - Accent4 3 3 3 2" xfId="21445" hidden="1" xr:uid="{00000000-0005-0000-0000-000046090000}"/>
    <cellStyle name="20% - Accent4 3 3 3 2" xfId="24629" hidden="1" xr:uid="{00000000-0005-0000-0000-000047090000}"/>
    <cellStyle name="20% - Accent4 3 3 3 2" xfId="28800" hidden="1" xr:uid="{00000000-0005-0000-0000-000048090000}"/>
    <cellStyle name="20% - Accent4 3 3 3 2" xfId="28915" hidden="1" xr:uid="{00000000-0005-0000-0000-000049090000}"/>
    <cellStyle name="20% - Accent4 3 3 3 2" xfId="29638" hidden="1" xr:uid="{00000000-0005-0000-0000-00004A090000}"/>
    <cellStyle name="20% - Accent4 3 3 3 2" xfId="29811" hidden="1" xr:uid="{00000000-0005-0000-0000-00004B090000}"/>
    <cellStyle name="20% - Accent4 3 3 3 2" xfId="30204" hidden="1" xr:uid="{00000000-0005-0000-0000-00004C090000}"/>
    <cellStyle name="20% - Accent4 3 3 3 2" xfId="30352" hidden="1" xr:uid="{00000000-0005-0000-0000-00004D090000}"/>
    <cellStyle name="20% - Accent4 3 3 3 2" xfId="30690" hidden="1" xr:uid="{00000000-0005-0000-0000-00004E090000}"/>
    <cellStyle name="20% - Accent4 3 3 3 2" xfId="31027" hidden="1" xr:uid="{00000000-0005-0000-0000-00004F090000}"/>
    <cellStyle name="20% - Accent4 3 3 3 2" xfId="31592" hidden="1" xr:uid="{00000000-0005-0000-0000-000050090000}"/>
    <cellStyle name="20% - Accent4 3 3 3 2" xfId="31707" hidden="1" xr:uid="{00000000-0005-0000-0000-000051090000}"/>
    <cellStyle name="20% - Accent4 3 3 3 2" xfId="32430" hidden="1" xr:uid="{00000000-0005-0000-0000-000052090000}"/>
    <cellStyle name="20% - Accent4 3 3 3 2" xfId="32603" hidden="1" xr:uid="{00000000-0005-0000-0000-000053090000}"/>
    <cellStyle name="20% - Accent4 3 3 3 2" xfId="32996" hidden="1" xr:uid="{00000000-0005-0000-0000-000054090000}"/>
    <cellStyle name="20% - Accent4 3 3 3 2" xfId="33144" hidden="1" xr:uid="{00000000-0005-0000-0000-000055090000}"/>
    <cellStyle name="20% - Accent4 3 3 3 2" xfId="33482" hidden="1" xr:uid="{00000000-0005-0000-0000-000056090000}"/>
    <cellStyle name="20% - Accent4 3 3 3 2" xfId="33819" hidden="1" xr:uid="{00000000-0005-0000-0000-000057090000}"/>
    <cellStyle name="20% - Accent4 4 2 3 2" xfId="1710" hidden="1" xr:uid="{00000000-0005-0000-0000-000058090000}"/>
    <cellStyle name="20% - Accent4 4 2 3 2" xfId="2976" hidden="1" xr:uid="{00000000-0005-0000-0000-000059090000}"/>
    <cellStyle name="20% - Accent4 4 2 3 2" xfId="9602" hidden="1" xr:uid="{00000000-0005-0000-0000-00005A090000}"/>
    <cellStyle name="20% - Accent4 4 2 3 2" xfId="12115" hidden="1" xr:uid="{00000000-0005-0000-0000-00005B090000}"/>
    <cellStyle name="20% - Accent4 4 2 3 2" xfId="15853" hidden="1" xr:uid="{00000000-0005-0000-0000-00005C090000}"/>
    <cellStyle name="20% - Accent4 4 2 3 2" xfId="18221" hidden="1" xr:uid="{00000000-0005-0000-0000-00005D090000}"/>
    <cellStyle name="20% - Accent4 4 2 3 2" xfId="21490" hidden="1" xr:uid="{00000000-0005-0000-0000-00005E090000}"/>
    <cellStyle name="20% - Accent4 4 2 3 2" xfId="24674" hidden="1" xr:uid="{00000000-0005-0000-0000-00005F090000}"/>
    <cellStyle name="20% - Accent4 4 2 3 2" xfId="28845" hidden="1" xr:uid="{00000000-0005-0000-0000-000060090000}"/>
    <cellStyle name="20% - Accent4 4 2 3 2" xfId="28960" hidden="1" xr:uid="{00000000-0005-0000-0000-000061090000}"/>
    <cellStyle name="20% - Accent4 4 2 3 2" xfId="29683" hidden="1" xr:uid="{00000000-0005-0000-0000-000062090000}"/>
    <cellStyle name="20% - Accent4 4 2 3 2" xfId="29856" hidden="1" xr:uid="{00000000-0005-0000-0000-000063090000}"/>
    <cellStyle name="20% - Accent4 4 2 3 2" xfId="30249" hidden="1" xr:uid="{00000000-0005-0000-0000-000064090000}"/>
    <cellStyle name="20% - Accent4 4 2 3 2" xfId="30397" hidden="1" xr:uid="{00000000-0005-0000-0000-000065090000}"/>
    <cellStyle name="20% - Accent4 4 2 3 2" xfId="30735" hidden="1" xr:uid="{00000000-0005-0000-0000-000066090000}"/>
    <cellStyle name="20% - Accent4 4 2 3 2" xfId="31072" hidden="1" xr:uid="{00000000-0005-0000-0000-000067090000}"/>
    <cellStyle name="20% - Accent4 4 2 3 2" xfId="31637" hidden="1" xr:uid="{00000000-0005-0000-0000-000068090000}"/>
    <cellStyle name="20% - Accent4 4 2 3 2" xfId="31752" hidden="1" xr:uid="{00000000-0005-0000-0000-000069090000}"/>
    <cellStyle name="20% - Accent4 4 2 3 2" xfId="32475" hidden="1" xr:uid="{00000000-0005-0000-0000-00006A090000}"/>
    <cellStyle name="20% - Accent4 4 2 3 2" xfId="32648" hidden="1" xr:uid="{00000000-0005-0000-0000-00006B090000}"/>
    <cellStyle name="20% - Accent4 4 2 3 2" xfId="33041" hidden="1" xr:uid="{00000000-0005-0000-0000-00006C090000}"/>
    <cellStyle name="20% - Accent4 4 2 3 2" xfId="33189" hidden="1" xr:uid="{00000000-0005-0000-0000-00006D090000}"/>
    <cellStyle name="20% - Accent4 4 2 3 2" xfId="33527" hidden="1" xr:uid="{00000000-0005-0000-0000-00006E090000}"/>
    <cellStyle name="20% - Accent4 4 2 3 2" xfId="33864" hidden="1" xr:uid="{00000000-0005-0000-0000-00006F090000}"/>
    <cellStyle name="20% - Accent4 4 2 4 2" xfId="1668" hidden="1" xr:uid="{00000000-0005-0000-0000-000070090000}"/>
    <cellStyle name="20% - Accent4 4 2 4 2" xfId="2934" hidden="1" xr:uid="{00000000-0005-0000-0000-000071090000}"/>
    <cellStyle name="20% - Accent4 4 2 4 2" xfId="9560" hidden="1" xr:uid="{00000000-0005-0000-0000-000072090000}"/>
    <cellStyle name="20% - Accent4 4 2 4 2" xfId="12073" hidden="1" xr:uid="{00000000-0005-0000-0000-000073090000}"/>
    <cellStyle name="20% - Accent4 4 2 4 2" xfId="15811" hidden="1" xr:uid="{00000000-0005-0000-0000-000074090000}"/>
    <cellStyle name="20% - Accent4 4 2 4 2" xfId="18179" hidden="1" xr:uid="{00000000-0005-0000-0000-000075090000}"/>
    <cellStyle name="20% - Accent4 4 2 4 2" xfId="21448" hidden="1" xr:uid="{00000000-0005-0000-0000-000076090000}"/>
    <cellStyle name="20% - Accent4 4 2 4 2" xfId="24632" hidden="1" xr:uid="{00000000-0005-0000-0000-000077090000}"/>
    <cellStyle name="20% - Accent4 4 2 4 2" xfId="28803" hidden="1" xr:uid="{00000000-0005-0000-0000-000078090000}"/>
    <cellStyle name="20% - Accent4 4 2 4 2" xfId="28918" hidden="1" xr:uid="{00000000-0005-0000-0000-000079090000}"/>
    <cellStyle name="20% - Accent4 4 2 4 2" xfId="29641" hidden="1" xr:uid="{00000000-0005-0000-0000-00007A090000}"/>
    <cellStyle name="20% - Accent4 4 2 4 2" xfId="29814" hidden="1" xr:uid="{00000000-0005-0000-0000-00007B090000}"/>
    <cellStyle name="20% - Accent4 4 2 4 2" xfId="30207" hidden="1" xr:uid="{00000000-0005-0000-0000-00007C090000}"/>
    <cellStyle name="20% - Accent4 4 2 4 2" xfId="30355" hidden="1" xr:uid="{00000000-0005-0000-0000-00007D090000}"/>
    <cellStyle name="20% - Accent4 4 2 4 2" xfId="30693" hidden="1" xr:uid="{00000000-0005-0000-0000-00007E090000}"/>
    <cellStyle name="20% - Accent4 4 2 4 2" xfId="31030" hidden="1" xr:uid="{00000000-0005-0000-0000-00007F090000}"/>
    <cellStyle name="20% - Accent4 4 2 4 2" xfId="31595" hidden="1" xr:uid="{00000000-0005-0000-0000-000080090000}"/>
    <cellStyle name="20% - Accent4 4 2 4 2" xfId="31710" hidden="1" xr:uid="{00000000-0005-0000-0000-000081090000}"/>
    <cellStyle name="20% - Accent4 4 2 4 2" xfId="32433" hidden="1" xr:uid="{00000000-0005-0000-0000-000082090000}"/>
    <cellStyle name="20% - Accent4 4 2 4 2" xfId="32606" hidden="1" xr:uid="{00000000-0005-0000-0000-000083090000}"/>
    <cellStyle name="20% - Accent4 4 2 4 2" xfId="32999" hidden="1" xr:uid="{00000000-0005-0000-0000-000084090000}"/>
    <cellStyle name="20% - Accent4 4 2 4 2" xfId="33147" hidden="1" xr:uid="{00000000-0005-0000-0000-000085090000}"/>
    <cellStyle name="20% - Accent4 4 2 4 2" xfId="33485" hidden="1" xr:uid="{00000000-0005-0000-0000-000086090000}"/>
    <cellStyle name="20% - Accent4 4 2 4 2" xfId="33822" hidden="1" xr:uid="{00000000-0005-0000-0000-000087090000}"/>
    <cellStyle name="20% - Accent4 4 3 3 2" xfId="1667" hidden="1" xr:uid="{00000000-0005-0000-0000-000088090000}"/>
    <cellStyle name="20% - Accent4 4 3 3 2" xfId="2933" hidden="1" xr:uid="{00000000-0005-0000-0000-000089090000}"/>
    <cellStyle name="20% - Accent4 4 3 3 2" xfId="9559" hidden="1" xr:uid="{00000000-0005-0000-0000-00008A090000}"/>
    <cellStyle name="20% - Accent4 4 3 3 2" xfId="12072" hidden="1" xr:uid="{00000000-0005-0000-0000-00008B090000}"/>
    <cellStyle name="20% - Accent4 4 3 3 2" xfId="15810" hidden="1" xr:uid="{00000000-0005-0000-0000-00008C090000}"/>
    <cellStyle name="20% - Accent4 4 3 3 2" xfId="18178" hidden="1" xr:uid="{00000000-0005-0000-0000-00008D090000}"/>
    <cellStyle name="20% - Accent4 4 3 3 2" xfId="21447" hidden="1" xr:uid="{00000000-0005-0000-0000-00008E090000}"/>
    <cellStyle name="20% - Accent4 4 3 3 2" xfId="24631" hidden="1" xr:uid="{00000000-0005-0000-0000-00008F090000}"/>
    <cellStyle name="20% - Accent4 4 3 3 2" xfId="28802" hidden="1" xr:uid="{00000000-0005-0000-0000-000090090000}"/>
    <cellStyle name="20% - Accent4 4 3 3 2" xfId="28917" hidden="1" xr:uid="{00000000-0005-0000-0000-000091090000}"/>
    <cellStyle name="20% - Accent4 4 3 3 2" xfId="29640" hidden="1" xr:uid="{00000000-0005-0000-0000-000092090000}"/>
    <cellStyle name="20% - Accent4 4 3 3 2" xfId="29813" hidden="1" xr:uid="{00000000-0005-0000-0000-000093090000}"/>
    <cellStyle name="20% - Accent4 4 3 3 2" xfId="30206" hidden="1" xr:uid="{00000000-0005-0000-0000-000094090000}"/>
    <cellStyle name="20% - Accent4 4 3 3 2" xfId="30354" hidden="1" xr:uid="{00000000-0005-0000-0000-000095090000}"/>
    <cellStyle name="20% - Accent4 4 3 3 2" xfId="30692" hidden="1" xr:uid="{00000000-0005-0000-0000-000096090000}"/>
    <cellStyle name="20% - Accent4 4 3 3 2" xfId="31029" hidden="1" xr:uid="{00000000-0005-0000-0000-000097090000}"/>
    <cellStyle name="20% - Accent4 4 3 3 2" xfId="31594" hidden="1" xr:uid="{00000000-0005-0000-0000-000098090000}"/>
    <cellStyle name="20% - Accent4 4 3 3 2" xfId="31709" hidden="1" xr:uid="{00000000-0005-0000-0000-000099090000}"/>
    <cellStyle name="20% - Accent4 4 3 3 2" xfId="32432" hidden="1" xr:uid="{00000000-0005-0000-0000-00009A090000}"/>
    <cellStyle name="20% - Accent4 4 3 3 2" xfId="32605" hidden="1" xr:uid="{00000000-0005-0000-0000-00009B090000}"/>
    <cellStyle name="20% - Accent4 4 3 3 2" xfId="32998" hidden="1" xr:uid="{00000000-0005-0000-0000-00009C090000}"/>
    <cellStyle name="20% - Accent4 4 3 3 2" xfId="33146" hidden="1" xr:uid="{00000000-0005-0000-0000-00009D090000}"/>
    <cellStyle name="20% - Accent4 4 3 3 2" xfId="33484" hidden="1" xr:uid="{00000000-0005-0000-0000-00009E090000}"/>
    <cellStyle name="20% - Accent4 4 3 3 2" xfId="33821" hidden="1" xr:uid="{00000000-0005-0000-0000-00009F090000}"/>
    <cellStyle name="20% - Accent4 5 2" xfId="1647" hidden="1" xr:uid="{00000000-0005-0000-0000-0000A0090000}"/>
    <cellStyle name="20% - Accent4 5 2" xfId="2913" hidden="1" xr:uid="{00000000-0005-0000-0000-0000A1090000}"/>
    <cellStyle name="20% - Accent4 5 2" xfId="9539" hidden="1" xr:uid="{00000000-0005-0000-0000-0000A2090000}"/>
    <cellStyle name="20% - Accent4 5 2" xfId="12052" hidden="1" xr:uid="{00000000-0005-0000-0000-0000A3090000}"/>
    <cellStyle name="20% - Accent4 5 2" xfId="15790" hidden="1" xr:uid="{00000000-0005-0000-0000-0000A4090000}"/>
    <cellStyle name="20% - Accent4 5 2" xfId="18158" hidden="1" xr:uid="{00000000-0005-0000-0000-0000A5090000}"/>
    <cellStyle name="20% - Accent4 5 2" xfId="21427" hidden="1" xr:uid="{00000000-0005-0000-0000-0000A6090000}"/>
    <cellStyle name="20% - Accent4 5 2" xfId="24611" hidden="1" xr:uid="{00000000-0005-0000-0000-0000A7090000}"/>
    <cellStyle name="20% - Accent4 5 2" xfId="28782" hidden="1" xr:uid="{00000000-0005-0000-0000-0000A8090000}"/>
    <cellStyle name="20% - Accent4 5 2" xfId="28897" hidden="1" xr:uid="{00000000-0005-0000-0000-0000A9090000}"/>
    <cellStyle name="20% - Accent4 5 2" xfId="29620" hidden="1" xr:uid="{00000000-0005-0000-0000-0000AA090000}"/>
    <cellStyle name="20% - Accent4 5 2" xfId="29793" hidden="1" xr:uid="{00000000-0005-0000-0000-0000AB090000}"/>
    <cellStyle name="20% - Accent4 5 2" xfId="30186" hidden="1" xr:uid="{00000000-0005-0000-0000-0000AC090000}"/>
    <cellStyle name="20% - Accent4 5 2" xfId="30334" hidden="1" xr:uid="{00000000-0005-0000-0000-0000AD090000}"/>
    <cellStyle name="20% - Accent4 5 2" xfId="30672" hidden="1" xr:uid="{00000000-0005-0000-0000-0000AE090000}"/>
    <cellStyle name="20% - Accent4 5 2" xfId="31009" hidden="1" xr:uid="{00000000-0005-0000-0000-0000AF090000}"/>
    <cellStyle name="20% - Accent4 5 2" xfId="31574" hidden="1" xr:uid="{00000000-0005-0000-0000-0000B0090000}"/>
    <cellStyle name="20% - Accent4 5 2" xfId="31689" hidden="1" xr:uid="{00000000-0005-0000-0000-0000B1090000}"/>
    <cellStyle name="20% - Accent4 5 2" xfId="32412" hidden="1" xr:uid="{00000000-0005-0000-0000-0000B2090000}"/>
    <cellStyle name="20% - Accent4 5 2" xfId="32585" hidden="1" xr:uid="{00000000-0005-0000-0000-0000B3090000}"/>
    <cellStyle name="20% - Accent4 5 2" xfId="32978" hidden="1" xr:uid="{00000000-0005-0000-0000-0000B4090000}"/>
    <cellStyle name="20% - Accent4 5 2" xfId="33126" hidden="1" xr:uid="{00000000-0005-0000-0000-0000B5090000}"/>
    <cellStyle name="20% - Accent4 5 2" xfId="33464" hidden="1" xr:uid="{00000000-0005-0000-0000-0000B6090000}"/>
    <cellStyle name="20% - Accent4 5 2" xfId="33801" hidden="1" xr:uid="{00000000-0005-0000-0000-0000B7090000}"/>
    <cellStyle name="20% - Accent4 7" xfId="419" hidden="1" xr:uid="{00000000-0005-0000-0000-0000B8090000}"/>
    <cellStyle name="20% - Accent4 7" xfId="806" hidden="1" xr:uid="{00000000-0005-0000-0000-0000B9090000}"/>
    <cellStyle name="20% - Accent4 7" xfId="1131" hidden="1" xr:uid="{00000000-0005-0000-0000-0000BA090000}"/>
    <cellStyle name="20% - Accent4 7" xfId="1473" hidden="1" xr:uid="{00000000-0005-0000-0000-0000BB090000}"/>
    <cellStyle name="20% - Accent4 7" xfId="6696" hidden="1" xr:uid="{00000000-0005-0000-0000-0000BC090000}"/>
    <cellStyle name="20% - Accent4 7" xfId="7022" hidden="1" xr:uid="{00000000-0005-0000-0000-0000BD090000}"/>
    <cellStyle name="20% - Accent4 7" xfId="7367" hidden="1" xr:uid="{00000000-0005-0000-0000-0000BE090000}"/>
    <cellStyle name="20% - Accent4 7" xfId="8142" hidden="1" xr:uid="{00000000-0005-0000-0000-0000BF090000}"/>
    <cellStyle name="20% - Accent4 7" xfId="4894" hidden="1" xr:uid="{00000000-0005-0000-0000-0000C0090000}"/>
    <cellStyle name="20% - Accent4 7" xfId="6192" hidden="1" xr:uid="{00000000-0005-0000-0000-0000C1090000}"/>
    <cellStyle name="20% - Accent4 7" xfId="13135" hidden="1" xr:uid="{00000000-0005-0000-0000-0000C2090000}"/>
    <cellStyle name="20% - Accent4 7" xfId="13460" hidden="1" xr:uid="{00000000-0005-0000-0000-0000C3090000}"/>
    <cellStyle name="20% - Accent4 7" xfId="13802" hidden="1" xr:uid="{00000000-0005-0000-0000-0000C4090000}"/>
    <cellStyle name="20% - Accent4 7" xfId="14470" hidden="1" xr:uid="{00000000-0005-0000-0000-0000C5090000}"/>
    <cellStyle name="20% - Accent4 7" xfId="4612" hidden="1" xr:uid="{00000000-0005-0000-0000-0000C6090000}"/>
    <cellStyle name="20% - Accent4 7" xfId="5290" hidden="1" xr:uid="{00000000-0005-0000-0000-0000C7090000}"/>
    <cellStyle name="20% - Accent4 7" xfId="19216" hidden="1" xr:uid="{00000000-0005-0000-0000-0000C8090000}"/>
    <cellStyle name="20% - Accent4 7" xfId="19543" hidden="1" xr:uid="{00000000-0005-0000-0000-0000C9090000}"/>
    <cellStyle name="20% - Accent4 7" xfId="19885" hidden="1" xr:uid="{00000000-0005-0000-0000-0000CA090000}"/>
    <cellStyle name="20% - Accent4 7" xfId="22469" hidden="1" xr:uid="{00000000-0005-0000-0000-0000CB090000}"/>
    <cellStyle name="20% - Accent4 7" xfId="22796" hidden="1" xr:uid="{00000000-0005-0000-0000-0000CC090000}"/>
    <cellStyle name="20% - Accent4 7" xfId="23138" hidden="1" xr:uid="{00000000-0005-0000-0000-0000CD090000}"/>
    <cellStyle name="20% - Accent4 7" xfId="25637" hidden="1" xr:uid="{00000000-0005-0000-0000-0000CE090000}"/>
    <cellStyle name="20% - Accent4 7" xfId="25962" hidden="1" xr:uid="{00000000-0005-0000-0000-0000CF090000}"/>
    <cellStyle name="20% - Accent4 7" xfId="28459" hidden="1" xr:uid="{00000000-0005-0000-0000-0000D0090000}"/>
    <cellStyle name="20% - Accent4 7" xfId="28555" hidden="1" xr:uid="{00000000-0005-0000-0000-0000D1090000}"/>
    <cellStyle name="20% - Accent4 7" xfId="28631" hidden="1" xr:uid="{00000000-0005-0000-0000-0000D2090000}"/>
    <cellStyle name="20% - Accent4 7" xfId="28709" hidden="1" xr:uid="{00000000-0005-0000-0000-0000D3090000}"/>
    <cellStyle name="20% - Accent4 7" xfId="29294" hidden="1" xr:uid="{00000000-0005-0000-0000-0000D4090000}"/>
    <cellStyle name="20% - Accent4 7" xfId="29370" hidden="1" xr:uid="{00000000-0005-0000-0000-0000D5090000}"/>
    <cellStyle name="20% - Accent4 7" xfId="29449" hidden="1" xr:uid="{00000000-0005-0000-0000-0000D6090000}"/>
    <cellStyle name="20% - Accent4 7" xfId="29548" hidden="1" xr:uid="{00000000-0005-0000-0000-0000D7090000}"/>
    <cellStyle name="20% - Accent4 7" xfId="29067" hidden="1" xr:uid="{00000000-0005-0000-0000-0000D8090000}"/>
    <cellStyle name="20% - Accent4 7" xfId="29238" hidden="1" xr:uid="{00000000-0005-0000-0000-0000D9090000}"/>
    <cellStyle name="20% - Accent4 7" xfId="29889" hidden="1" xr:uid="{00000000-0005-0000-0000-0000DA090000}"/>
    <cellStyle name="20% - Accent4 7" xfId="29965" hidden="1" xr:uid="{00000000-0005-0000-0000-0000DB090000}"/>
    <cellStyle name="20% - Accent4 7" xfId="30043" hidden="1" xr:uid="{00000000-0005-0000-0000-0000DC090000}"/>
    <cellStyle name="20% - Accent4 7" xfId="30130" hidden="1" xr:uid="{00000000-0005-0000-0000-0000DD090000}"/>
    <cellStyle name="20% - Accent4 7" xfId="29031" hidden="1" xr:uid="{00000000-0005-0000-0000-0000DE090000}"/>
    <cellStyle name="20% - Accent4 7" xfId="29120" hidden="1" xr:uid="{00000000-0005-0000-0000-0000DF090000}"/>
    <cellStyle name="20% - Accent4 7" xfId="30421" hidden="1" xr:uid="{00000000-0005-0000-0000-0000E0090000}"/>
    <cellStyle name="20% - Accent4 7" xfId="30497" hidden="1" xr:uid="{00000000-0005-0000-0000-0000E1090000}"/>
    <cellStyle name="20% - Accent4 7" xfId="30575" hidden="1" xr:uid="{00000000-0005-0000-0000-0000E2090000}"/>
    <cellStyle name="20% - Accent4 7" xfId="30758" hidden="1" xr:uid="{00000000-0005-0000-0000-0000E3090000}"/>
    <cellStyle name="20% - Accent4 7" xfId="30834" hidden="1" xr:uid="{00000000-0005-0000-0000-0000E4090000}"/>
    <cellStyle name="20% - Accent4 7" xfId="30912" hidden="1" xr:uid="{00000000-0005-0000-0000-0000E5090000}"/>
    <cellStyle name="20% - Accent4 7" xfId="31095" hidden="1" xr:uid="{00000000-0005-0000-0000-0000E6090000}"/>
    <cellStyle name="20% - Accent4 7" xfId="31171" hidden="1" xr:uid="{00000000-0005-0000-0000-0000E7090000}"/>
    <cellStyle name="20% - Accent4 7" xfId="31251" hidden="1" xr:uid="{00000000-0005-0000-0000-0000E8090000}"/>
    <cellStyle name="20% - Accent4 7" xfId="31347" hidden="1" xr:uid="{00000000-0005-0000-0000-0000E9090000}"/>
    <cellStyle name="20% - Accent4 7" xfId="31423" hidden="1" xr:uid="{00000000-0005-0000-0000-0000EA090000}"/>
    <cellStyle name="20% - Accent4 7" xfId="31501" hidden="1" xr:uid="{00000000-0005-0000-0000-0000EB090000}"/>
    <cellStyle name="20% - Accent4 7" xfId="32086" hidden="1" xr:uid="{00000000-0005-0000-0000-0000EC090000}"/>
    <cellStyle name="20% - Accent4 7" xfId="32162" hidden="1" xr:uid="{00000000-0005-0000-0000-0000ED090000}"/>
    <cellStyle name="20% - Accent4 7" xfId="32241" hidden="1" xr:uid="{00000000-0005-0000-0000-0000EE090000}"/>
    <cellStyle name="20% - Accent4 7" xfId="32340" hidden="1" xr:uid="{00000000-0005-0000-0000-0000EF090000}"/>
    <cellStyle name="20% - Accent4 7" xfId="31859" hidden="1" xr:uid="{00000000-0005-0000-0000-0000F0090000}"/>
    <cellStyle name="20% - Accent4 7" xfId="32030" hidden="1" xr:uid="{00000000-0005-0000-0000-0000F1090000}"/>
    <cellStyle name="20% - Accent4 7" xfId="32681" hidden="1" xr:uid="{00000000-0005-0000-0000-0000F2090000}"/>
    <cellStyle name="20% - Accent4 7" xfId="32757" hidden="1" xr:uid="{00000000-0005-0000-0000-0000F3090000}"/>
    <cellStyle name="20% - Accent4 7" xfId="32835" hidden="1" xr:uid="{00000000-0005-0000-0000-0000F4090000}"/>
    <cellStyle name="20% - Accent4 7" xfId="32922" hidden="1" xr:uid="{00000000-0005-0000-0000-0000F5090000}"/>
    <cellStyle name="20% - Accent4 7" xfId="31823" hidden="1" xr:uid="{00000000-0005-0000-0000-0000F6090000}"/>
    <cellStyle name="20% - Accent4 7" xfId="31912" hidden="1" xr:uid="{00000000-0005-0000-0000-0000F7090000}"/>
    <cellStyle name="20% - Accent4 7" xfId="33213" hidden="1" xr:uid="{00000000-0005-0000-0000-0000F8090000}"/>
    <cellStyle name="20% - Accent4 7" xfId="33289" hidden="1" xr:uid="{00000000-0005-0000-0000-0000F9090000}"/>
    <cellStyle name="20% - Accent4 7" xfId="33367" hidden="1" xr:uid="{00000000-0005-0000-0000-0000FA090000}"/>
    <cellStyle name="20% - Accent4 7" xfId="33550" hidden="1" xr:uid="{00000000-0005-0000-0000-0000FB090000}"/>
    <cellStyle name="20% - Accent4 7" xfId="33626" hidden="1" xr:uid="{00000000-0005-0000-0000-0000FC090000}"/>
    <cellStyle name="20% - Accent4 7" xfId="33704" hidden="1" xr:uid="{00000000-0005-0000-0000-0000FD090000}"/>
    <cellStyle name="20% - Accent4 7" xfId="33887" hidden="1" xr:uid="{00000000-0005-0000-0000-0000FE090000}"/>
    <cellStyle name="20% - Accent4 7" xfId="33963" hidden="1" xr:uid="{00000000-0005-0000-0000-0000FF090000}"/>
    <cellStyle name="20% - Accent4 8" xfId="466" hidden="1" xr:uid="{00000000-0005-0000-0000-0000000A0000}"/>
    <cellStyle name="20% - Accent4 8" xfId="728" hidden="1" xr:uid="{00000000-0005-0000-0000-0000010A0000}"/>
    <cellStyle name="20% - Accent4 8" xfId="1060" hidden="1" xr:uid="{00000000-0005-0000-0000-0000020A0000}"/>
    <cellStyle name="20% - Accent4 8" xfId="1402" hidden="1" xr:uid="{00000000-0005-0000-0000-0000030A0000}"/>
    <cellStyle name="20% - Accent4 8" xfId="6617" hidden="1" xr:uid="{00000000-0005-0000-0000-0000040A0000}"/>
    <cellStyle name="20% - Accent4 8" xfId="6951" hidden="1" xr:uid="{00000000-0005-0000-0000-0000050A0000}"/>
    <cellStyle name="20% - Accent4 8" xfId="7296" hidden="1" xr:uid="{00000000-0005-0000-0000-0000060A0000}"/>
    <cellStyle name="20% - Accent4 8" xfId="8197" hidden="1" xr:uid="{00000000-0005-0000-0000-0000070A0000}"/>
    <cellStyle name="20% - Accent4 8" xfId="6304" hidden="1" xr:uid="{00000000-0005-0000-0000-0000080A0000}"/>
    <cellStyle name="20% - Accent4 8" xfId="5488" hidden="1" xr:uid="{00000000-0005-0000-0000-0000090A0000}"/>
    <cellStyle name="20% - Accent4 8" xfId="5280" hidden="1" xr:uid="{00000000-0005-0000-0000-00000A0A0000}"/>
    <cellStyle name="20% - Accent4 8" xfId="13389" hidden="1" xr:uid="{00000000-0005-0000-0000-00000B0A0000}"/>
    <cellStyle name="20% - Accent4 8" xfId="13731" hidden="1" xr:uid="{00000000-0005-0000-0000-00000C0A0000}"/>
    <cellStyle name="20% - Accent4 8" xfId="14512" hidden="1" xr:uid="{00000000-0005-0000-0000-00000D0A0000}"/>
    <cellStyle name="20% - Accent4 8" xfId="5117" hidden="1" xr:uid="{00000000-0005-0000-0000-00000E0A0000}"/>
    <cellStyle name="20% - Accent4 8" xfId="5703" hidden="1" xr:uid="{00000000-0005-0000-0000-00000F0A0000}"/>
    <cellStyle name="20% - Accent4 8" xfId="5573" hidden="1" xr:uid="{00000000-0005-0000-0000-0000100A0000}"/>
    <cellStyle name="20% - Accent4 8" xfId="19472" hidden="1" xr:uid="{00000000-0005-0000-0000-0000110A0000}"/>
    <cellStyle name="20% - Accent4 8" xfId="19814" hidden="1" xr:uid="{00000000-0005-0000-0000-0000120A0000}"/>
    <cellStyle name="20% - Accent4 8" xfId="4245" hidden="1" xr:uid="{00000000-0005-0000-0000-0000130A0000}"/>
    <cellStyle name="20% - Accent4 8" xfId="22725" hidden="1" xr:uid="{00000000-0005-0000-0000-0000140A0000}"/>
    <cellStyle name="20% - Accent4 8" xfId="23067" hidden="1" xr:uid="{00000000-0005-0000-0000-0000150A0000}"/>
    <cellStyle name="20% - Accent4 8" xfId="14458" hidden="1" xr:uid="{00000000-0005-0000-0000-0000160A0000}"/>
    <cellStyle name="20% - Accent4 8" xfId="25891" hidden="1" xr:uid="{00000000-0005-0000-0000-0000170A0000}"/>
    <cellStyle name="20% - Accent4 8" xfId="28475" hidden="1" xr:uid="{00000000-0005-0000-0000-0000180A0000}"/>
    <cellStyle name="20% - Accent4 8" xfId="28546" hidden="1" xr:uid="{00000000-0005-0000-0000-0000190A0000}"/>
    <cellStyle name="20% - Accent4 8" xfId="28623" hidden="1" xr:uid="{00000000-0005-0000-0000-00001A0A0000}"/>
    <cellStyle name="20% - Accent4 8" xfId="28701" hidden="1" xr:uid="{00000000-0005-0000-0000-00001B0A0000}"/>
    <cellStyle name="20% - Accent4 8" xfId="29285" hidden="1" xr:uid="{00000000-0005-0000-0000-00001C0A0000}"/>
    <cellStyle name="20% - Accent4 8" xfId="29362" hidden="1" xr:uid="{00000000-0005-0000-0000-00001D0A0000}"/>
    <cellStyle name="20% - Accent4 8" xfId="29441" hidden="1" xr:uid="{00000000-0005-0000-0000-00001E0A0000}"/>
    <cellStyle name="20% - Accent4 8" xfId="29552" hidden="1" xr:uid="{00000000-0005-0000-0000-00001F0A0000}"/>
    <cellStyle name="20% - Accent4 8" xfId="29256" hidden="1" xr:uid="{00000000-0005-0000-0000-0000200A0000}"/>
    <cellStyle name="20% - Accent4 8" xfId="29149" hidden="1" xr:uid="{00000000-0005-0000-0000-0000210A0000}"/>
    <cellStyle name="20% - Accent4 8" xfId="29117" hidden="1" xr:uid="{00000000-0005-0000-0000-0000220A0000}"/>
    <cellStyle name="20% - Accent4 8" xfId="29957" hidden="1" xr:uid="{00000000-0005-0000-0000-0000230A0000}"/>
    <cellStyle name="20% - Accent4 8" xfId="30035" hidden="1" xr:uid="{00000000-0005-0000-0000-0000240A0000}"/>
    <cellStyle name="20% - Accent4 8" xfId="30133" hidden="1" xr:uid="{00000000-0005-0000-0000-0000250A0000}"/>
    <cellStyle name="20% - Accent4 8" xfId="29098" hidden="1" xr:uid="{00000000-0005-0000-0000-0000260A0000}"/>
    <cellStyle name="20% - Accent4 8" xfId="29181" hidden="1" xr:uid="{00000000-0005-0000-0000-0000270A0000}"/>
    <cellStyle name="20% - Accent4 8" xfId="29165" hidden="1" xr:uid="{00000000-0005-0000-0000-0000280A0000}"/>
    <cellStyle name="20% - Accent4 8" xfId="30489" hidden="1" xr:uid="{00000000-0005-0000-0000-0000290A0000}"/>
    <cellStyle name="20% - Accent4 8" xfId="30567" hidden="1" xr:uid="{00000000-0005-0000-0000-00002A0A0000}"/>
    <cellStyle name="20% - Accent4 8" xfId="28999" hidden="1" xr:uid="{00000000-0005-0000-0000-00002B0A0000}"/>
    <cellStyle name="20% - Accent4 8" xfId="30826" hidden="1" xr:uid="{00000000-0005-0000-0000-00002C0A0000}"/>
    <cellStyle name="20% - Accent4 8" xfId="30904" hidden="1" xr:uid="{00000000-0005-0000-0000-00002D0A0000}"/>
    <cellStyle name="20% - Accent4 8" xfId="30128" hidden="1" xr:uid="{00000000-0005-0000-0000-00002E0A0000}"/>
    <cellStyle name="20% - Accent4 8" xfId="31163" hidden="1" xr:uid="{00000000-0005-0000-0000-00002F0A0000}"/>
    <cellStyle name="20% - Accent4 8" xfId="31267" hidden="1" xr:uid="{00000000-0005-0000-0000-0000300A0000}"/>
    <cellStyle name="20% - Accent4 8" xfId="31338" hidden="1" xr:uid="{00000000-0005-0000-0000-0000310A0000}"/>
    <cellStyle name="20% - Accent4 8" xfId="31415" hidden="1" xr:uid="{00000000-0005-0000-0000-0000320A0000}"/>
    <cellStyle name="20% - Accent4 8" xfId="31493" hidden="1" xr:uid="{00000000-0005-0000-0000-0000330A0000}"/>
    <cellStyle name="20% - Accent4 8" xfId="32077" hidden="1" xr:uid="{00000000-0005-0000-0000-0000340A0000}"/>
    <cellStyle name="20% - Accent4 8" xfId="32154" hidden="1" xr:uid="{00000000-0005-0000-0000-0000350A0000}"/>
    <cellStyle name="20% - Accent4 8" xfId="32233" hidden="1" xr:uid="{00000000-0005-0000-0000-0000360A0000}"/>
    <cellStyle name="20% - Accent4 8" xfId="32344" hidden="1" xr:uid="{00000000-0005-0000-0000-0000370A0000}"/>
    <cellStyle name="20% - Accent4 8" xfId="32048" hidden="1" xr:uid="{00000000-0005-0000-0000-0000380A0000}"/>
    <cellStyle name="20% - Accent4 8" xfId="31941" hidden="1" xr:uid="{00000000-0005-0000-0000-0000390A0000}"/>
    <cellStyle name="20% - Accent4 8" xfId="31909" hidden="1" xr:uid="{00000000-0005-0000-0000-00003A0A0000}"/>
    <cellStyle name="20% - Accent4 8" xfId="32749" hidden="1" xr:uid="{00000000-0005-0000-0000-00003B0A0000}"/>
    <cellStyle name="20% - Accent4 8" xfId="32827" hidden="1" xr:uid="{00000000-0005-0000-0000-00003C0A0000}"/>
    <cellStyle name="20% - Accent4 8" xfId="32925" hidden="1" xr:uid="{00000000-0005-0000-0000-00003D0A0000}"/>
    <cellStyle name="20% - Accent4 8" xfId="31890" hidden="1" xr:uid="{00000000-0005-0000-0000-00003E0A0000}"/>
    <cellStyle name="20% - Accent4 8" xfId="31973" hidden="1" xr:uid="{00000000-0005-0000-0000-00003F0A0000}"/>
    <cellStyle name="20% - Accent4 8" xfId="31957" hidden="1" xr:uid="{00000000-0005-0000-0000-0000400A0000}"/>
    <cellStyle name="20% - Accent4 8" xfId="33281" hidden="1" xr:uid="{00000000-0005-0000-0000-0000410A0000}"/>
    <cellStyle name="20% - Accent4 8" xfId="33359" hidden="1" xr:uid="{00000000-0005-0000-0000-0000420A0000}"/>
    <cellStyle name="20% - Accent4 8" xfId="31791" hidden="1" xr:uid="{00000000-0005-0000-0000-0000430A0000}"/>
    <cellStyle name="20% - Accent4 8" xfId="33618" hidden="1" xr:uid="{00000000-0005-0000-0000-0000440A0000}"/>
    <cellStyle name="20% - Accent4 8" xfId="33696" hidden="1" xr:uid="{00000000-0005-0000-0000-0000450A0000}"/>
    <cellStyle name="20% - Accent4 8" xfId="32920" hidden="1" xr:uid="{00000000-0005-0000-0000-0000460A0000}"/>
    <cellStyle name="20% - Accent4 8" xfId="33955" hidden="1" xr:uid="{00000000-0005-0000-0000-0000470A0000}"/>
    <cellStyle name="20% - Accent4 9" xfId="500" hidden="1" xr:uid="{00000000-0005-0000-0000-0000480A0000}"/>
    <cellStyle name="20% - Accent4 9" xfId="822" hidden="1" xr:uid="{00000000-0005-0000-0000-0000490A0000}"/>
    <cellStyle name="20% - Accent4 9" xfId="1146" hidden="1" xr:uid="{00000000-0005-0000-0000-00004A0A0000}"/>
    <cellStyle name="20% - Accent4 9" xfId="1488" hidden="1" xr:uid="{00000000-0005-0000-0000-00004B0A0000}"/>
    <cellStyle name="20% - Accent4 9" xfId="6712" hidden="1" xr:uid="{00000000-0005-0000-0000-00004C0A0000}"/>
    <cellStyle name="20% - Accent4 9" xfId="7037" hidden="1" xr:uid="{00000000-0005-0000-0000-00004D0A0000}"/>
    <cellStyle name="20% - Accent4 9" xfId="7382" hidden="1" xr:uid="{00000000-0005-0000-0000-00004E0A0000}"/>
    <cellStyle name="20% - Accent4 9" xfId="10758" hidden="1" xr:uid="{00000000-0005-0000-0000-00004F0A0000}"/>
    <cellStyle name="20% - Accent4 9" xfId="5807" hidden="1" xr:uid="{00000000-0005-0000-0000-0000500A0000}"/>
    <cellStyle name="20% - Accent4 9" xfId="6035" hidden="1" xr:uid="{00000000-0005-0000-0000-0000510A0000}"/>
    <cellStyle name="20% - Accent4 9" xfId="13151" hidden="1" xr:uid="{00000000-0005-0000-0000-0000520A0000}"/>
    <cellStyle name="20% - Accent4 9" xfId="13475" hidden="1" xr:uid="{00000000-0005-0000-0000-0000530A0000}"/>
    <cellStyle name="20% - Accent4 9" xfId="13817" hidden="1" xr:uid="{00000000-0005-0000-0000-0000540A0000}"/>
    <cellStyle name="20% - Accent4 9" xfId="16963" hidden="1" xr:uid="{00000000-0005-0000-0000-0000550A0000}"/>
    <cellStyle name="20% - Accent4 9" xfId="10833" hidden="1" xr:uid="{00000000-0005-0000-0000-0000560A0000}"/>
    <cellStyle name="20% - Accent4 9" xfId="12002" hidden="1" xr:uid="{00000000-0005-0000-0000-0000570A0000}"/>
    <cellStyle name="20% - Accent4 9" xfId="19232" hidden="1" xr:uid="{00000000-0005-0000-0000-0000580A0000}"/>
    <cellStyle name="20% - Accent4 9" xfId="19558" hidden="1" xr:uid="{00000000-0005-0000-0000-0000590A0000}"/>
    <cellStyle name="20% - Accent4 9" xfId="19900" hidden="1" xr:uid="{00000000-0005-0000-0000-00005A0A0000}"/>
    <cellStyle name="20% - Accent4 9" xfId="22485" hidden="1" xr:uid="{00000000-0005-0000-0000-00005B0A0000}"/>
    <cellStyle name="20% - Accent4 9" xfId="22811" hidden="1" xr:uid="{00000000-0005-0000-0000-00005C0A0000}"/>
    <cellStyle name="20% - Accent4 9" xfId="23153" hidden="1" xr:uid="{00000000-0005-0000-0000-00005D0A0000}"/>
    <cellStyle name="20% - Accent4 9" xfId="25653" hidden="1" xr:uid="{00000000-0005-0000-0000-00005E0A0000}"/>
    <cellStyle name="20% - Accent4 9" xfId="25977" hidden="1" xr:uid="{00000000-0005-0000-0000-00005F0A0000}"/>
    <cellStyle name="20% - Accent4 9" xfId="28488" hidden="1" xr:uid="{00000000-0005-0000-0000-0000600A0000}"/>
    <cellStyle name="20% - Accent4 9" xfId="28562" hidden="1" xr:uid="{00000000-0005-0000-0000-0000610A0000}"/>
    <cellStyle name="20% - Accent4 9" xfId="28638" hidden="1" xr:uid="{00000000-0005-0000-0000-0000620A0000}"/>
    <cellStyle name="20% - Accent4 9" xfId="28716" hidden="1" xr:uid="{00000000-0005-0000-0000-0000630A0000}"/>
    <cellStyle name="20% - Accent4 9" xfId="29301" hidden="1" xr:uid="{00000000-0005-0000-0000-0000640A0000}"/>
    <cellStyle name="20% - Accent4 9" xfId="29377" hidden="1" xr:uid="{00000000-0005-0000-0000-0000650A0000}"/>
    <cellStyle name="20% - Accent4 9" xfId="29456" hidden="1" xr:uid="{00000000-0005-0000-0000-0000660A0000}"/>
    <cellStyle name="20% - Accent4 9" xfId="29725" hidden="1" xr:uid="{00000000-0005-0000-0000-0000670A0000}"/>
    <cellStyle name="20% - Accent4 9" xfId="29191" hidden="1" xr:uid="{00000000-0005-0000-0000-0000680A0000}"/>
    <cellStyle name="20% - Accent4 9" xfId="29219" hidden="1" xr:uid="{00000000-0005-0000-0000-0000690A0000}"/>
    <cellStyle name="20% - Accent4 9" xfId="29896" hidden="1" xr:uid="{00000000-0005-0000-0000-00006A0A0000}"/>
    <cellStyle name="20% - Accent4 9" xfId="29972" hidden="1" xr:uid="{00000000-0005-0000-0000-00006B0A0000}"/>
    <cellStyle name="20% - Accent4 9" xfId="30050" hidden="1" xr:uid="{00000000-0005-0000-0000-00006C0A0000}"/>
    <cellStyle name="20% - Accent4 9" xfId="30283" hidden="1" xr:uid="{00000000-0005-0000-0000-00006D0A0000}"/>
    <cellStyle name="20% - Accent4 9" xfId="29740" hidden="1" xr:uid="{00000000-0005-0000-0000-00006E0A0000}"/>
    <cellStyle name="20% - Accent4 9" xfId="29771" hidden="1" xr:uid="{00000000-0005-0000-0000-00006F0A0000}"/>
    <cellStyle name="20% - Accent4 9" xfId="30428" hidden="1" xr:uid="{00000000-0005-0000-0000-0000700A0000}"/>
    <cellStyle name="20% - Accent4 9" xfId="30504" hidden="1" xr:uid="{00000000-0005-0000-0000-0000710A0000}"/>
    <cellStyle name="20% - Accent4 9" xfId="30582" hidden="1" xr:uid="{00000000-0005-0000-0000-0000720A0000}"/>
    <cellStyle name="20% - Accent4 9" xfId="30765" hidden="1" xr:uid="{00000000-0005-0000-0000-0000730A0000}"/>
    <cellStyle name="20% - Accent4 9" xfId="30841" hidden="1" xr:uid="{00000000-0005-0000-0000-0000740A0000}"/>
    <cellStyle name="20% - Accent4 9" xfId="30919" hidden="1" xr:uid="{00000000-0005-0000-0000-0000750A0000}"/>
    <cellStyle name="20% - Accent4 9" xfId="31102" hidden="1" xr:uid="{00000000-0005-0000-0000-0000760A0000}"/>
    <cellStyle name="20% - Accent4 9" xfId="31178" hidden="1" xr:uid="{00000000-0005-0000-0000-0000770A0000}"/>
    <cellStyle name="20% - Accent4 9" xfId="31280" hidden="1" xr:uid="{00000000-0005-0000-0000-0000780A0000}"/>
    <cellStyle name="20% - Accent4 9" xfId="31354" hidden="1" xr:uid="{00000000-0005-0000-0000-0000790A0000}"/>
    <cellStyle name="20% - Accent4 9" xfId="31430" hidden="1" xr:uid="{00000000-0005-0000-0000-00007A0A0000}"/>
    <cellStyle name="20% - Accent4 9" xfId="31508" hidden="1" xr:uid="{00000000-0005-0000-0000-00007B0A0000}"/>
    <cellStyle name="20% - Accent4 9" xfId="32093" hidden="1" xr:uid="{00000000-0005-0000-0000-00007C0A0000}"/>
    <cellStyle name="20% - Accent4 9" xfId="32169" hidden="1" xr:uid="{00000000-0005-0000-0000-00007D0A0000}"/>
    <cellStyle name="20% - Accent4 9" xfId="32248" hidden="1" xr:uid="{00000000-0005-0000-0000-00007E0A0000}"/>
    <cellStyle name="20% - Accent4 9" xfId="32517" hidden="1" xr:uid="{00000000-0005-0000-0000-00007F0A0000}"/>
    <cellStyle name="20% - Accent4 9" xfId="31983" hidden="1" xr:uid="{00000000-0005-0000-0000-0000800A0000}"/>
    <cellStyle name="20% - Accent4 9" xfId="32011" hidden="1" xr:uid="{00000000-0005-0000-0000-0000810A0000}"/>
    <cellStyle name="20% - Accent4 9" xfId="32688" hidden="1" xr:uid="{00000000-0005-0000-0000-0000820A0000}"/>
    <cellStyle name="20% - Accent4 9" xfId="32764" hidden="1" xr:uid="{00000000-0005-0000-0000-0000830A0000}"/>
    <cellStyle name="20% - Accent4 9" xfId="32842" hidden="1" xr:uid="{00000000-0005-0000-0000-0000840A0000}"/>
    <cellStyle name="20% - Accent4 9" xfId="33075" hidden="1" xr:uid="{00000000-0005-0000-0000-0000850A0000}"/>
    <cellStyle name="20% - Accent4 9" xfId="32532" hidden="1" xr:uid="{00000000-0005-0000-0000-0000860A0000}"/>
    <cellStyle name="20% - Accent4 9" xfId="32563" hidden="1" xr:uid="{00000000-0005-0000-0000-0000870A0000}"/>
    <cellStyle name="20% - Accent4 9" xfId="33220" hidden="1" xr:uid="{00000000-0005-0000-0000-0000880A0000}"/>
    <cellStyle name="20% - Accent4 9" xfId="33296" hidden="1" xr:uid="{00000000-0005-0000-0000-0000890A0000}"/>
    <cellStyle name="20% - Accent4 9" xfId="33374" hidden="1" xr:uid="{00000000-0005-0000-0000-00008A0A0000}"/>
    <cellStyle name="20% - Accent4 9" xfId="33557" hidden="1" xr:uid="{00000000-0005-0000-0000-00008B0A0000}"/>
    <cellStyle name="20% - Accent4 9" xfId="33633" hidden="1" xr:uid="{00000000-0005-0000-0000-00008C0A0000}"/>
    <cellStyle name="20% - Accent4 9" xfId="33711" hidden="1" xr:uid="{00000000-0005-0000-0000-00008D0A0000}"/>
    <cellStyle name="20% - Accent4 9" xfId="33894" hidden="1" xr:uid="{00000000-0005-0000-0000-00008E0A0000}"/>
    <cellStyle name="20% - Accent4 9" xfId="33970" hidden="1" xr:uid="{00000000-0005-0000-0000-00008F0A0000}"/>
    <cellStyle name="20% - Accent5" xfId="37" builtinId="46" hidden="1" customBuiltin="1"/>
    <cellStyle name="20% - Accent5" xfId="85" builtinId="46" hidden="1" customBuiltin="1"/>
    <cellStyle name="20% - Accent5" xfId="120" builtinId="46" hidden="1" customBuiltin="1"/>
    <cellStyle name="20% - Accent5" xfId="163" builtinId="46" hidden="1" customBuiltin="1"/>
    <cellStyle name="20% - Accent5" xfId="205" builtinId="46" hidden="1" customBuiltin="1"/>
    <cellStyle name="20% - Accent5" xfId="239" builtinId="46" hidden="1" customBuiltin="1"/>
    <cellStyle name="20% - Accent5" xfId="276" builtinId="46" hidden="1" customBuiltin="1"/>
    <cellStyle name="20% - Accent5" xfId="313" builtinId="46" hidden="1" customBuiltin="1"/>
    <cellStyle name="20% - Accent5" xfId="347" builtinId="46" hidden="1" customBuiltin="1"/>
    <cellStyle name="20% - Accent5" xfId="382" builtinId="46" hidden="1" customBuiltin="1"/>
    <cellStyle name="20% - Accent5" xfId="3933" builtinId="46" hidden="1" customBuiltin="1"/>
    <cellStyle name="20% - Accent5" xfId="3967" builtinId="46" hidden="1" customBuiltin="1"/>
    <cellStyle name="20% - Accent5" xfId="4004" builtinId="46" hidden="1" customBuiltin="1"/>
    <cellStyle name="20% - Accent5" xfId="4041" builtinId="46" hidden="1" customBuiltin="1"/>
    <cellStyle name="20% - Accent5" xfId="4075" builtinId="46" hidden="1" customBuiltin="1"/>
    <cellStyle name="20% - Accent5" xfId="4273" builtinId="46" hidden="1" customBuiltin="1"/>
    <cellStyle name="20% - Accent5" xfId="8343" builtinId="46" hidden="1" customBuiltin="1"/>
    <cellStyle name="20% - Accent5" xfId="10718" builtinId="46" hidden="1" customBuiltin="1"/>
    <cellStyle name="20% - Accent5" xfId="10597" builtinId="46" hidden="1" customBuiltin="1"/>
    <cellStyle name="20% - Accent5" xfId="5187" builtinId="46" hidden="1" customBuiltin="1"/>
    <cellStyle name="20% - Accent5" xfId="8084" builtinId="46" hidden="1" customBuiltin="1"/>
    <cellStyle name="20% - Accent5" xfId="8218" builtinId="46" hidden="1" customBuiltin="1"/>
    <cellStyle name="20% - Accent5" xfId="5854" builtinId="46" hidden="1" customBuiltin="1"/>
    <cellStyle name="20% - Accent5" xfId="7883" builtinId="46" hidden="1" customBuiltin="1"/>
    <cellStyle name="20% - Accent5" xfId="10874" builtinId="46" hidden="1" customBuiltin="1"/>
    <cellStyle name="20% - Accent5" xfId="5863" builtinId="46" hidden="1" customBuiltin="1"/>
    <cellStyle name="20% - Accent5" xfId="4435" builtinId="46" hidden="1" customBuiltin="1"/>
    <cellStyle name="20% - Accent5" xfId="7738" builtinId="46" hidden="1" customBuiltin="1"/>
    <cellStyle name="20% - Accent5" xfId="14636" builtinId="46" hidden="1" customBuiltin="1"/>
    <cellStyle name="20% - Accent5" xfId="16927" builtinId="46" hidden="1" customBuiltin="1"/>
    <cellStyle name="20% - Accent5" xfId="16829" builtinId="46" hidden="1" customBuiltin="1"/>
    <cellStyle name="20% - Accent5" xfId="4146" builtinId="46" hidden="1" customBuiltin="1"/>
    <cellStyle name="20% - Accent5" xfId="14418" builtinId="46" hidden="1" customBuiltin="1"/>
    <cellStyle name="20% - Accent5" xfId="14531" builtinId="46" hidden="1" customBuiltin="1"/>
    <cellStyle name="20% - Accent5" xfId="8542" builtinId="46" hidden="1" customBuiltin="1"/>
    <cellStyle name="20% - Accent5" xfId="14239" builtinId="46" hidden="1" customBuiltin="1"/>
    <cellStyle name="20% - Accent5" xfId="17043" builtinId="46" hidden="1" customBuiltin="1"/>
    <cellStyle name="20% - Accent5" xfId="4703" builtinId="46" hidden="1" customBuiltin="1"/>
    <cellStyle name="20% - Accent5" xfId="5875" builtinId="46" hidden="1" customBuiltin="1"/>
    <cellStyle name="20% - Accent5" xfId="14117" builtinId="46" hidden="1" customBuiltin="1"/>
    <cellStyle name="20% - Accent5" xfId="17126" builtinId="46" hidden="1" customBuiltin="1"/>
    <cellStyle name="20% - Accent5" xfId="13987" builtinId="46" hidden="1" customBuiltin="1"/>
    <cellStyle name="20% - Accent5" xfId="4323" builtinId="46" hidden="1" customBuiltin="1"/>
    <cellStyle name="20% - Accent5" xfId="5481" builtinId="46" hidden="1" customBuiltin="1"/>
    <cellStyle name="20% - Accent5" xfId="16939" builtinId="46" hidden="1" customBuiltin="1"/>
    <cellStyle name="20% - Accent5" xfId="11983" builtinId="46" hidden="1" customBuiltin="1"/>
    <cellStyle name="20% - Accent5" xfId="20410" builtinId="46" hidden="1" customBuiltin="1"/>
    <cellStyle name="20% - Accent5" xfId="14696" builtinId="46" hidden="1" customBuiltin="1"/>
    <cellStyle name="20% - Accent5" xfId="12408" builtinId="46" hidden="1" customBuiltin="1"/>
    <cellStyle name="20% - Accent5" xfId="11446" builtinId="46" hidden="1" customBuiltin="1"/>
    <cellStyle name="20% - Accent5" xfId="4292" builtinId="46" hidden="1" customBuiltin="1"/>
    <cellStyle name="20% - Accent5" xfId="10663" builtinId="46" hidden="1" customBuiltin="1"/>
    <cellStyle name="20% - Accent5 10" xfId="576" hidden="1" xr:uid="{00000000-0005-0000-0000-0000C40A0000}"/>
    <cellStyle name="20% - Accent5 10" xfId="900" hidden="1" xr:uid="{00000000-0005-0000-0000-0000C50A0000}"/>
    <cellStyle name="20% - Accent5 10" xfId="1221" hidden="1" xr:uid="{00000000-0005-0000-0000-0000C60A0000}"/>
    <cellStyle name="20% - Accent5 10" xfId="1563" hidden="1" xr:uid="{00000000-0005-0000-0000-0000C70A0000}"/>
    <cellStyle name="20% - Accent5 10" xfId="6790" hidden="1" xr:uid="{00000000-0005-0000-0000-0000C80A0000}"/>
    <cellStyle name="20% - Accent5 10" xfId="7112" hidden="1" xr:uid="{00000000-0005-0000-0000-0000C90A0000}"/>
    <cellStyle name="20% - Accent5 10" xfId="7458" hidden="1" xr:uid="{00000000-0005-0000-0000-0000CA0A0000}"/>
    <cellStyle name="20% - Accent5 10" xfId="7713" hidden="1" xr:uid="{00000000-0005-0000-0000-0000CB0A0000}"/>
    <cellStyle name="20% - Accent5 10" xfId="5447" hidden="1" xr:uid="{00000000-0005-0000-0000-0000CC0A0000}"/>
    <cellStyle name="20% - Accent5 10" xfId="5484" hidden="1" xr:uid="{00000000-0005-0000-0000-0000CD0A0000}"/>
    <cellStyle name="20% - Accent5 10" xfId="13229" hidden="1" xr:uid="{00000000-0005-0000-0000-0000CE0A0000}"/>
    <cellStyle name="20% - Accent5 10" xfId="13550" hidden="1" xr:uid="{00000000-0005-0000-0000-0000CF0A0000}"/>
    <cellStyle name="20% - Accent5 10" xfId="13892" hidden="1" xr:uid="{00000000-0005-0000-0000-0000D00A0000}"/>
    <cellStyle name="20% - Accent5 10" xfId="14097" hidden="1" xr:uid="{00000000-0005-0000-0000-0000D10A0000}"/>
    <cellStyle name="20% - Accent5 10" xfId="4794" hidden="1" xr:uid="{00000000-0005-0000-0000-0000D20A0000}"/>
    <cellStyle name="20% - Accent5 10" xfId="4625" hidden="1" xr:uid="{00000000-0005-0000-0000-0000D30A0000}"/>
    <cellStyle name="20% - Accent5 10" xfId="19312" hidden="1" xr:uid="{00000000-0005-0000-0000-0000D40A0000}"/>
    <cellStyle name="20% - Accent5 10" xfId="19633" hidden="1" xr:uid="{00000000-0005-0000-0000-0000D50A0000}"/>
    <cellStyle name="20% - Accent5 10" xfId="19975" hidden="1" xr:uid="{00000000-0005-0000-0000-0000D60A0000}"/>
    <cellStyle name="20% - Accent5 10" xfId="22565" hidden="1" xr:uid="{00000000-0005-0000-0000-0000D70A0000}"/>
    <cellStyle name="20% - Accent5 10" xfId="22886" hidden="1" xr:uid="{00000000-0005-0000-0000-0000D80A0000}"/>
    <cellStyle name="20% - Accent5 10" xfId="23228" hidden="1" xr:uid="{00000000-0005-0000-0000-0000D90A0000}"/>
    <cellStyle name="20% - Accent5 10" xfId="25731" hidden="1" xr:uid="{00000000-0005-0000-0000-0000DA0A0000}"/>
    <cellStyle name="20% - Accent5 10" xfId="26052" hidden="1" xr:uid="{00000000-0005-0000-0000-0000DB0A0000}"/>
    <cellStyle name="20% - Accent5 10" xfId="28516" hidden="1" xr:uid="{00000000-0005-0000-0000-0000DC0A0000}"/>
    <cellStyle name="20% - Accent5 10" xfId="28590" hidden="1" xr:uid="{00000000-0005-0000-0000-0000DD0A0000}"/>
    <cellStyle name="20% - Accent5 10" xfId="28666" hidden="1" xr:uid="{00000000-0005-0000-0000-0000DE0A0000}"/>
    <cellStyle name="20% - Accent5 10" xfId="28744" hidden="1" xr:uid="{00000000-0005-0000-0000-0000DF0A0000}"/>
    <cellStyle name="20% - Accent5 10" xfId="29329" hidden="1" xr:uid="{00000000-0005-0000-0000-0000E00A0000}"/>
    <cellStyle name="20% - Accent5 10" xfId="29405" hidden="1" xr:uid="{00000000-0005-0000-0000-0000E10A0000}"/>
    <cellStyle name="20% - Accent5 10" xfId="29484" hidden="1" xr:uid="{00000000-0005-0000-0000-0000E20A0000}"/>
    <cellStyle name="20% - Accent5 10" xfId="29519" hidden="1" xr:uid="{00000000-0005-0000-0000-0000E30A0000}"/>
    <cellStyle name="20% - Accent5 10" xfId="29142" hidden="1" xr:uid="{00000000-0005-0000-0000-0000E40A0000}"/>
    <cellStyle name="20% - Accent5 10" xfId="29146" hidden="1" xr:uid="{00000000-0005-0000-0000-0000E50A0000}"/>
    <cellStyle name="20% - Accent5 10" xfId="29924" hidden="1" xr:uid="{00000000-0005-0000-0000-0000E60A0000}"/>
    <cellStyle name="20% - Accent5 10" xfId="30000" hidden="1" xr:uid="{00000000-0005-0000-0000-0000E70A0000}"/>
    <cellStyle name="20% - Accent5 10" xfId="30078" hidden="1" xr:uid="{00000000-0005-0000-0000-0000E80A0000}"/>
    <cellStyle name="20% - Accent5 10" xfId="30107" hidden="1" xr:uid="{00000000-0005-0000-0000-0000E90A0000}"/>
    <cellStyle name="20% - Accent5 10" xfId="29053" hidden="1" xr:uid="{00000000-0005-0000-0000-0000EA0A0000}"/>
    <cellStyle name="20% - Accent5 10" xfId="29032" hidden="1" xr:uid="{00000000-0005-0000-0000-0000EB0A0000}"/>
    <cellStyle name="20% - Accent5 10" xfId="30456" hidden="1" xr:uid="{00000000-0005-0000-0000-0000EC0A0000}"/>
    <cellStyle name="20% - Accent5 10" xfId="30532" hidden="1" xr:uid="{00000000-0005-0000-0000-0000ED0A0000}"/>
    <cellStyle name="20% - Accent5 10" xfId="30610" hidden="1" xr:uid="{00000000-0005-0000-0000-0000EE0A0000}"/>
    <cellStyle name="20% - Accent5 10" xfId="30793" hidden="1" xr:uid="{00000000-0005-0000-0000-0000EF0A0000}"/>
    <cellStyle name="20% - Accent5 10" xfId="30869" hidden="1" xr:uid="{00000000-0005-0000-0000-0000F00A0000}"/>
    <cellStyle name="20% - Accent5 10" xfId="30947" hidden="1" xr:uid="{00000000-0005-0000-0000-0000F10A0000}"/>
    <cellStyle name="20% - Accent5 10" xfId="31130" hidden="1" xr:uid="{00000000-0005-0000-0000-0000F20A0000}"/>
    <cellStyle name="20% - Accent5 10" xfId="31206" hidden="1" xr:uid="{00000000-0005-0000-0000-0000F30A0000}"/>
    <cellStyle name="20% - Accent5 10" xfId="31308" hidden="1" xr:uid="{00000000-0005-0000-0000-0000F40A0000}"/>
    <cellStyle name="20% - Accent5 10" xfId="31382" hidden="1" xr:uid="{00000000-0005-0000-0000-0000F50A0000}"/>
    <cellStyle name="20% - Accent5 10" xfId="31458" hidden="1" xr:uid="{00000000-0005-0000-0000-0000F60A0000}"/>
    <cellStyle name="20% - Accent5 10" xfId="31536" hidden="1" xr:uid="{00000000-0005-0000-0000-0000F70A0000}"/>
    <cellStyle name="20% - Accent5 10" xfId="32121" hidden="1" xr:uid="{00000000-0005-0000-0000-0000F80A0000}"/>
    <cellStyle name="20% - Accent5 10" xfId="32197" hidden="1" xr:uid="{00000000-0005-0000-0000-0000F90A0000}"/>
    <cellStyle name="20% - Accent5 10" xfId="32276" hidden="1" xr:uid="{00000000-0005-0000-0000-0000FA0A0000}"/>
    <cellStyle name="20% - Accent5 10" xfId="32311" hidden="1" xr:uid="{00000000-0005-0000-0000-0000FB0A0000}"/>
    <cellStyle name="20% - Accent5 10" xfId="31934" hidden="1" xr:uid="{00000000-0005-0000-0000-0000FC0A0000}"/>
    <cellStyle name="20% - Accent5 10" xfId="31938" hidden="1" xr:uid="{00000000-0005-0000-0000-0000FD0A0000}"/>
    <cellStyle name="20% - Accent5 10" xfId="32716" hidden="1" xr:uid="{00000000-0005-0000-0000-0000FE0A0000}"/>
    <cellStyle name="20% - Accent5 10" xfId="32792" hidden="1" xr:uid="{00000000-0005-0000-0000-0000FF0A0000}"/>
    <cellStyle name="20% - Accent5 10" xfId="32870" hidden="1" xr:uid="{00000000-0005-0000-0000-0000000B0000}"/>
    <cellStyle name="20% - Accent5 10" xfId="32899" hidden="1" xr:uid="{00000000-0005-0000-0000-0000010B0000}"/>
    <cellStyle name="20% - Accent5 10" xfId="31845" hidden="1" xr:uid="{00000000-0005-0000-0000-0000020B0000}"/>
    <cellStyle name="20% - Accent5 10" xfId="31824" hidden="1" xr:uid="{00000000-0005-0000-0000-0000030B0000}"/>
    <cellStyle name="20% - Accent5 10" xfId="33248" hidden="1" xr:uid="{00000000-0005-0000-0000-0000040B0000}"/>
    <cellStyle name="20% - Accent5 10" xfId="33324" hidden="1" xr:uid="{00000000-0005-0000-0000-0000050B0000}"/>
    <cellStyle name="20% - Accent5 10" xfId="33402" hidden="1" xr:uid="{00000000-0005-0000-0000-0000060B0000}"/>
    <cellStyle name="20% - Accent5 10" xfId="33585" hidden="1" xr:uid="{00000000-0005-0000-0000-0000070B0000}"/>
    <cellStyle name="20% - Accent5 10" xfId="33661" hidden="1" xr:uid="{00000000-0005-0000-0000-0000080B0000}"/>
    <cellStyle name="20% - Accent5 10" xfId="33739" hidden="1" xr:uid="{00000000-0005-0000-0000-0000090B0000}"/>
    <cellStyle name="20% - Accent5 10" xfId="33922" hidden="1" xr:uid="{00000000-0005-0000-0000-00000A0B0000}"/>
    <cellStyle name="20% - Accent5 10" xfId="33998" hidden="1" xr:uid="{00000000-0005-0000-0000-00000B0B0000}"/>
    <cellStyle name="20% - Accent5 11" xfId="610" hidden="1" xr:uid="{00000000-0005-0000-0000-00000C0B0000}"/>
    <cellStyle name="20% - Accent5 11" xfId="935" hidden="1" xr:uid="{00000000-0005-0000-0000-00000D0B0000}"/>
    <cellStyle name="20% - Accent5 11" xfId="1255" hidden="1" xr:uid="{00000000-0005-0000-0000-00000E0B0000}"/>
    <cellStyle name="20% - Accent5 11" xfId="1597" hidden="1" xr:uid="{00000000-0005-0000-0000-00000F0B0000}"/>
    <cellStyle name="20% - Accent5 11" xfId="6825" hidden="1" xr:uid="{00000000-0005-0000-0000-0000100B0000}"/>
    <cellStyle name="20% - Accent5 11" xfId="7146" hidden="1" xr:uid="{00000000-0005-0000-0000-0000110B0000}"/>
    <cellStyle name="20% - Accent5 11" xfId="7492" hidden="1" xr:uid="{00000000-0005-0000-0000-0000120B0000}"/>
    <cellStyle name="20% - Accent5 11" xfId="8507" hidden="1" xr:uid="{00000000-0005-0000-0000-0000130B0000}"/>
    <cellStyle name="20% - Accent5 11" xfId="5070" hidden="1" xr:uid="{00000000-0005-0000-0000-0000140B0000}"/>
    <cellStyle name="20% - Accent5 11" xfId="4983" hidden="1" xr:uid="{00000000-0005-0000-0000-0000150B0000}"/>
    <cellStyle name="20% - Accent5 11" xfId="13264" hidden="1" xr:uid="{00000000-0005-0000-0000-0000160B0000}"/>
    <cellStyle name="20% - Accent5 11" xfId="13584" hidden="1" xr:uid="{00000000-0005-0000-0000-0000170B0000}"/>
    <cellStyle name="20% - Accent5 11" xfId="13926" hidden="1" xr:uid="{00000000-0005-0000-0000-0000180B0000}"/>
    <cellStyle name="20% - Accent5 11" xfId="14781" hidden="1" xr:uid="{00000000-0005-0000-0000-0000190B0000}"/>
    <cellStyle name="20% - Accent5 11" xfId="9627" hidden="1" xr:uid="{00000000-0005-0000-0000-00001A0B0000}"/>
    <cellStyle name="20% - Accent5 11" xfId="5500" hidden="1" xr:uid="{00000000-0005-0000-0000-00001B0B0000}"/>
    <cellStyle name="20% - Accent5 11" xfId="19347" hidden="1" xr:uid="{00000000-0005-0000-0000-00001C0B0000}"/>
    <cellStyle name="20% - Accent5 11" xfId="19667" hidden="1" xr:uid="{00000000-0005-0000-0000-00001D0B0000}"/>
    <cellStyle name="20% - Accent5 11" xfId="20009" hidden="1" xr:uid="{00000000-0005-0000-0000-00001E0B0000}"/>
    <cellStyle name="20% - Accent5 11" xfId="22600" hidden="1" xr:uid="{00000000-0005-0000-0000-00001F0B0000}"/>
    <cellStyle name="20% - Accent5 11" xfId="22920" hidden="1" xr:uid="{00000000-0005-0000-0000-0000200B0000}"/>
    <cellStyle name="20% - Accent5 11" xfId="23262" hidden="1" xr:uid="{00000000-0005-0000-0000-0000210B0000}"/>
    <cellStyle name="20% - Accent5 11" xfId="25766" hidden="1" xr:uid="{00000000-0005-0000-0000-0000220B0000}"/>
    <cellStyle name="20% - Accent5 11" xfId="26086" hidden="1" xr:uid="{00000000-0005-0000-0000-0000230B0000}"/>
    <cellStyle name="20% - Accent5 11" xfId="28529" hidden="1" xr:uid="{00000000-0005-0000-0000-0000240B0000}"/>
    <cellStyle name="20% - Accent5 11" xfId="28604" hidden="1" xr:uid="{00000000-0005-0000-0000-0000250B0000}"/>
    <cellStyle name="20% - Accent5 11" xfId="28679" hidden="1" xr:uid="{00000000-0005-0000-0000-0000260B0000}"/>
    <cellStyle name="20% - Accent5 11" xfId="28757" hidden="1" xr:uid="{00000000-0005-0000-0000-0000270B0000}"/>
    <cellStyle name="20% - Accent5 11" xfId="29343" hidden="1" xr:uid="{00000000-0005-0000-0000-0000280B0000}"/>
    <cellStyle name="20% - Accent5 11" xfId="29418" hidden="1" xr:uid="{00000000-0005-0000-0000-0000290B0000}"/>
    <cellStyle name="20% - Accent5 11" xfId="29497" hidden="1" xr:uid="{00000000-0005-0000-0000-00002A0B0000}"/>
    <cellStyle name="20% - Accent5 11" xfId="29578" hidden="1" xr:uid="{00000000-0005-0000-0000-00002B0B0000}"/>
    <cellStyle name="20% - Accent5 11" xfId="29092" hidden="1" xr:uid="{00000000-0005-0000-0000-00002C0B0000}"/>
    <cellStyle name="20% - Accent5 11" xfId="29076" hidden="1" xr:uid="{00000000-0005-0000-0000-00002D0B0000}"/>
    <cellStyle name="20% - Accent5 11" xfId="29938" hidden="1" xr:uid="{00000000-0005-0000-0000-00002E0B0000}"/>
    <cellStyle name="20% - Accent5 11" xfId="30013" hidden="1" xr:uid="{00000000-0005-0000-0000-00002F0B0000}"/>
    <cellStyle name="20% - Accent5 11" xfId="30091" hidden="1" xr:uid="{00000000-0005-0000-0000-0000300B0000}"/>
    <cellStyle name="20% - Accent5 11" xfId="30149" hidden="1" xr:uid="{00000000-0005-0000-0000-0000310B0000}"/>
    <cellStyle name="20% - Accent5 11" xfId="29698" hidden="1" xr:uid="{00000000-0005-0000-0000-0000320B0000}"/>
    <cellStyle name="20% - Accent5 11" xfId="29154" hidden="1" xr:uid="{00000000-0005-0000-0000-0000330B0000}"/>
    <cellStyle name="20% - Accent5 11" xfId="30470" hidden="1" xr:uid="{00000000-0005-0000-0000-0000340B0000}"/>
    <cellStyle name="20% - Accent5 11" xfId="30545" hidden="1" xr:uid="{00000000-0005-0000-0000-0000350B0000}"/>
    <cellStyle name="20% - Accent5 11" xfId="30623" hidden="1" xr:uid="{00000000-0005-0000-0000-0000360B0000}"/>
    <cellStyle name="20% - Accent5 11" xfId="30807" hidden="1" xr:uid="{00000000-0005-0000-0000-0000370B0000}"/>
    <cellStyle name="20% - Accent5 11" xfId="30882" hidden="1" xr:uid="{00000000-0005-0000-0000-0000380B0000}"/>
    <cellStyle name="20% - Accent5 11" xfId="30960" hidden="1" xr:uid="{00000000-0005-0000-0000-0000390B0000}"/>
    <cellStyle name="20% - Accent5 11" xfId="31144" hidden="1" xr:uid="{00000000-0005-0000-0000-00003A0B0000}"/>
    <cellStyle name="20% - Accent5 11" xfId="31219" hidden="1" xr:uid="{00000000-0005-0000-0000-00003B0B0000}"/>
    <cellStyle name="20% - Accent5 11" xfId="31321" hidden="1" xr:uid="{00000000-0005-0000-0000-00003C0B0000}"/>
    <cellStyle name="20% - Accent5 11" xfId="31396" hidden="1" xr:uid="{00000000-0005-0000-0000-00003D0B0000}"/>
    <cellStyle name="20% - Accent5 11" xfId="31471" hidden="1" xr:uid="{00000000-0005-0000-0000-00003E0B0000}"/>
    <cellStyle name="20% - Accent5 11" xfId="31549" hidden="1" xr:uid="{00000000-0005-0000-0000-00003F0B0000}"/>
    <cellStyle name="20% - Accent5 11" xfId="32135" hidden="1" xr:uid="{00000000-0005-0000-0000-0000400B0000}"/>
    <cellStyle name="20% - Accent5 11" xfId="32210" hidden="1" xr:uid="{00000000-0005-0000-0000-0000410B0000}"/>
    <cellStyle name="20% - Accent5 11" xfId="32289" hidden="1" xr:uid="{00000000-0005-0000-0000-0000420B0000}"/>
    <cellStyle name="20% - Accent5 11" xfId="32370" hidden="1" xr:uid="{00000000-0005-0000-0000-0000430B0000}"/>
    <cellStyle name="20% - Accent5 11" xfId="31884" hidden="1" xr:uid="{00000000-0005-0000-0000-0000440B0000}"/>
    <cellStyle name="20% - Accent5 11" xfId="31868" hidden="1" xr:uid="{00000000-0005-0000-0000-0000450B0000}"/>
    <cellStyle name="20% - Accent5 11" xfId="32730" hidden="1" xr:uid="{00000000-0005-0000-0000-0000460B0000}"/>
    <cellStyle name="20% - Accent5 11" xfId="32805" hidden="1" xr:uid="{00000000-0005-0000-0000-0000470B0000}"/>
    <cellStyle name="20% - Accent5 11" xfId="32883" hidden="1" xr:uid="{00000000-0005-0000-0000-0000480B0000}"/>
    <cellStyle name="20% - Accent5 11" xfId="32941" hidden="1" xr:uid="{00000000-0005-0000-0000-0000490B0000}"/>
    <cellStyle name="20% - Accent5 11" xfId="32490" hidden="1" xr:uid="{00000000-0005-0000-0000-00004A0B0000}"/>
    <cellStyle name="20% - Accent5 11" xfId="31946" hidden="1" xr:uid="{00000000-0005-0000-0000-00004B0B0000}"/>
    <cellStyle name="20% - Accent5 11" xfId="33262" hidden="1" xr:uid="{00000000-0005-0000-0000-00004C0B0000}"/>
    <cellStyle name="20% - Accent5 11" xfId="33337" hidden="1" xr:uid="{00000000-0005-0000-0000-00004D0B0000}"/>
    <cellStyle name="20% - Accent5 11" xfId="33415" hidden="1" xr:uid="{00000000-0005-0000-0000-00004E0B0000}"/>
    <cellStyle name="20% - Accent5 11" xfId="33599" hidden="1" xr:uid="{00000000-0005-0000-0000-00004F0B0000}"/>
    <cellStyle name="20% - Accent5 11" xfId="33674" hidden="1" xr:uid="{00000000-0005-0000-0000-0000500B0000}"/>
    <cellStyle name="20% - Accent5 11" xfId="33752" hidden="1" xr:uid="{00000000-0005-0000-0000-0000510B0000}"/>
    <cellStyle name="20% - Accent5 11" xfId="33936" hidden="1" xr:uid="{00000000-0005-0000-0000-0000520B0000}"/>
    <cellStyle name="20% - Accent5 11" xfId="34011" hidden="1" xr:uid="{00000000-0005-0000-0000-0000530B0000}"/>
    <cellStyle name="20% - Accent5 12" xfId="1632" hidden="1" xr:uid="{00000000-0005-0000-0000-0000540B0000}"/>
    <cellStyle name="20% - Accent5 12" xfId="2898" hidden="1" xr:uid="{00000000-0005-0000-0000-0000550B0000}"/>
    <cellStyle name="20% - Accent5 12" xfId="9524" hidden="1" xr:uid="{00000000-0005-0000-0000-0000560B0000}"/>
    <cellStyle name="20% - Accent5 12" xfId="12037" hidden="1" xr:uid="{00000000-0005-0000-0000-0000570B0000}"/>
    <cellStyle name="20% - Accent5 12" xfId="15775" hidden="1" xr:uid="{00000000-0005-0000-0000-0000580B0000}"/>
    <cellStyle name="20% - Accent5 12" xfId="18143" hidden="1" xr:uid="{00000000-0005-0000-0000-0000590B0000}"/>
    <cellStyle name="20% - Accent5 12" xfId="21412" hidden="1" xr:uid="{00000000-0005-0000-0000-00005A0B0000}"/>
    <cellStyle name="20% - Accent5 12" xfId="24596" hidden="1" xr:uid="{00000000-0005-0000-0000-00005B0B0000}"/>
    <cellStyle name="20% - Accent5 12" xfId="28770" hidden="1" xr:uid="{00000000-0005-0000-0000-00005C0B0000}"/>
    <cellStyle name="20% - Accent5 12" xfId="28885" hidden="1" xr:uid="{00000000-0005-0000-0000-00005D0B0000}"/>
    <cellStyle name="20% - Accent5 12" xfId="29608" hidden="1" xr:uid="{00000000-0005-0000-0000-00005E0B0000}"/>
    <cellStyle name="20% - Accent5 12" xfId="29781" hidden="1" xr:uid="{00000000-0005-0000-0000-00005F0B0000}"/>
    <cellStyle name="20% - Accent5 12" xfId="30174" hidden="1" xr:uid="{00000000-0005-0000-0000-0000600B0000}"/>
    <cellStyle name="20% - Accent5 12" xfId="30322" hidden="1" xr:uid="{00000000-0005-0000-0000-0000610B0000}"/>
    <cellStyle name="20% - Accent5 12" xfId="30660" hidden="1" xr:uid="{00000000-0005-0000-0000-0000620B0000}"/>
    <cellStyle name="20% - Accent5 12" xfId="30997" hidden="1" xr:uid="{00000000-0005-0000-0000-0000630B0000}"/>
    <cellStyle name="20% - Accent5 12" xfId="31562" hidden="1" xr:uid="{00000000-0005-0000-0000-0000640B0000}"/>
    <cellStyle name="20% - Accent5 12" xfId="31677" hidden="1" xr:uid="{00000000-0005-0000-0000-0000650B0000}"/>
    <cellStyle name="20% - Accent5 12" xfId="32400" hidden="1" xr:uid="{00000000-0005-0000-0000-0000660B0000}"/>
    <cellStyle name="20% - Accent5 12" xfId="32573" hidden="1" xr:uid="{00000000-0005-0000-0000-0000670B0000}"/>
    <cellStyle name="20% - Accent5 12" xfId="32966" hidden="1" xr:uid="{00000000-0005-0000-0000-0000680B0000}"/>
    <cellStyle name="20% - Accent5 12" xfId="33114" hidden="1" xr:uid="{00000000-0005-0000-0000-0000690B0000}"/>
    <cellStyle name="20% - Accent5 12" xfId="33452" hidden="1" xr:uid="{00000000-0005-0000-0000-00006A0B0000}"/>
    <cellStyle name="20% - Accent5 12" xfId="33789" hidden="1" xr:uid="{00000000-0005-0000-0000-00006B0B0000}"/>
    <cellStyle name="20% - Accent5 3 2 3 2" xfId="1711" hidden="1" xr:uid="{00000000-0005-0000-0000-00006C0B0000}"/>
    <cellStyle name="20% - Accent5 3 2 3 2" xfId="2977" hidden="1" xr:uid="{00000000-0005-0000-0000-00006D0B0000}"/>
    <cellStyle name="20% - Accent5 3 2 3 2" xfId="9603" hidden="1" xr:uid="{00000000-0005-0000-0000-00006E0B0000}"/>
    <cellStyle name="20% - Accent5 3 2 3 2" xfId="12116" hidden="1" xr:uid="{00000000-0005-0000-0000-00006F0B0000}"/>
    <cellStyle name="20% - Accent5 3 2 3 2" xfId="15854" hidden="1" xr:uid="{00000000-0005-0000-0000-0000700B0000}"/>
    <cellStyle name="20% - Accent5 3 2 3 2" xfId="18222" hidden="1" xr:uid="{00000000-0005-0000-0000-0000710B0000}"/>
    <cellStyle name="20% - Accent5 3 2 3 2" xfId="21491" hidden="1" xr:uid="{00000000-0005-0000-0000-0000720B0000}"/>
    <cellStyle name="20% - Accent5 3 2 3 2" xfId="24675" hidden="1" xr:uid="{00000000-0005-0000-0000-0000730B0000}"/>
    <cellStyle name="20% - Accent5 3 2 3 2" xfId="28846" hidden="1" xr:uid="{00000000-0005-0000-0000-0000740B0000}"/>
    <cellStyle name="20% - Accent5 3 2 3 2" xfId="28961" hidden="1" xr:uid="{00000000-0005-0000-0000-0000750B0000}"/>
    <cellStyle name="20% - Accent5 3 2 3 2" xfId="29684" hidden="1" xr:uid="{00000000-0005-0000-0000-0000760B0000}"/>
    <cellStyle name="20% - Accent5 3 2 3 2" xfId="29857" hidden="1" xr:uid="{00000000-0005-0000-0000-0000770B0000}"/>
    <cellStyle name="20% - Accent5 3 2 3 2" xfId="30250" hidden="1" xr:uid="{00000000-0005-0000-0000-0000780B0000}"/>
    <cellStyle name="20% - Accent5 3 2 3 2" xfId="30398" hidden="1" xr:uid="{00000000-0005-0000-0000-0000790B0000}"/>
    <cellStyle name="20% - Accent5 3 2 3 2" xfId="30736" hidden="1" xr:uid="{00000000-0005-0000-0000-00007A0B0000}"/>
    <cellStyle name="20% - Accent5 3 2 3 2" xfId="31073" hidden="1" xr:uid="{00000000-0005-0000-0000-00007B0B0000}"/>
    <cellStyle name="20% - Accent5 3 2 3 2" xfId="31638" hidden="1" xr:uid="{00000000-0005-0000-0000-00007C0B0000}"/>
    <cellStyle name="20% - Accent5 3 2 3 2" xfId="31753" hidden="1" xr:uid="{00000000-0005-0000-0000-00007D0B0000}"/>
    <cellStyle name="20% - Accent5 3 2 3 2" xfId="32476" hidden="1" xr:uid="{00000000-0005-0000-0000-00007E0B0000}"/>
    <cellStyle name="20% - Accent5 3 2 3 2" xfId="32649" hidden="1" xr:uid="{00000000-0005-0000-0000-00007F0B0000}"/>
    <cellStyle name="20% - Accent5 3 2 3 2" xfId="33042" hidden="1" xr:uid="{00000000-0005-0000-0000-0000800B0000}"/>
    <cellStyle name="20% - Accent5 3 2 3 2" xfId="33190" hidden="1" xr:uid="{00000000-0005-0000-0000-0000810B0000}"/>
    <cellStyle name="20% - Accent5 3 2 3 2" xfId="33528" hidden="1" xr:uid="{00000000-0005-0000-0000-0000820B0000}"/>
    <cellStyle name="20% - Accent5 3 2 3 2" xfId="33865" hidden="1" xr:uid="{00000000-0005-0000-0000-0000830B0000}"/>
    <cellStyle name="20% - Accent5 3 2 4 2" xfId="1670" hidden="1" xr:uid="{00000000-0005-0000-0000-0000840B0000}"/>
    <cellStyle name="20% - Accent5 3 2 4 2" xfId="2936" hidden="1" xr:uid="{00000000-0005-0000-0000-0000850B0000}"/>
    <cellStyle name="20% - Accent5 3 2 4 2" xfId="9562" hidden="1" xr:uid="{00000000-0005-0000-0000-0000860B0000}"/>
    <cellStyle name="20% - Accent5 3 2 4 2" xfId="12075" hidden="1" xr:uid="{00000000-0005-0000-0000-0000870B0000}"/>
    <cellStyle name="20% - Accent5 3 2 4 2" xfId="15813" hidden="1" xr:uid="{00000000-0005-0000-0000-0000880B0000}"/>
    <cellStyle name="20% - Accent5 3 2 4 2" xfId="18181" hidden="1" xr:uid="{00000000-0005-0000-0000-0000890B0000}"/>
    <cellStyle name="20% - Accent5 3 2 4 2" xfId="21450" hidden="1" xr:uid="{00000000-0005-0000-0000-00008A0B0000}"/>
    <cellStyle name="20% - Accent5 3 2 4 2" xfId="24634" hidden="1" xr:uid="{00000000-0005-0000-0000-00008B0B0000}"/>
    <cellStyle name="20% - Accent5 3 2 4 2" xfId="28805" hidden="1" xr:uid="{00000000-0005-0000-0000-00008C0B0000}"/>
    <cellStyle name="20% - Accent5 3 2 4 2" xfId="28920" hidden="1" xr:uid="{00000000-0005-0000-0000-00008D0B0000}"/>
    <cellStyle name="20% - Accent5 3 2 4 2" xfId="29643" hidden="1" xr:uid="{00000000-0005-0000-0000-00008E0B0000}"/>
    <cellStyle name="20% - Accent5 3 2 4 2" xfId="29816" hidden="1" xr:uid="{00000000-0005-0000-0000-00008F0B0000}"/>
    <cellStyle name="20% - Accent5 3 2 4 2" xfId="30209" hidden="1" xr:uid="{00000000-0005-0000-0000-0000900B0000}"/>
    <cellStyle name="20% - Accent5 3 2 4 2" xfId="30357" hidden="1" xr:uid="{00000000-0005-0000-0000-0000910B0000}"/>
    <cellStyle name="20% - Accent5 3 2 4 2" xfId="30695" hidden="1" xr:uid="{00000000-0005-0000-0000-0000920B0000}"/>
    <cellStyle name="20% - Accent5 3 2 4 2" xfId="31032" hidden="1" xr:uid="{00000000-0005-0000-0000-0000930B0000}"/>
    <cellStyle name="20% - Accent5 3 2 4 2" xfId="31597" hidden="1" xr:uid="{00000000-0005-0000-0000-0000940B0000}"/>
    <cellStyle name="20% - Accent5 3 2 4 2" xfId="31712" hidden="1" xr:uid="{00000000-0005-0000-0000-0000950B0000}"/>
    <cellStyle name="20% - Accent5 3 2 4 2" xfId="32435" hidden="1" xr:uid="{00000000-0005-0000-0000-0000960B0000}"/>
    <cellStyle name="20% - Accent5 3 2 4 2" xfId="32608" hidden="1" xr:uid="{00000000-0005-0000-0000-0000970B0000}"/>
    <cellStyle name="20% - Accent5 3 2 4 2" xfId="33001" hidden="1" xr:uid="{00000000-0005-0000-0000-0000980B0000}"/>
    <cellStyle name="20% - Accent5 3 2 4 2" xfId="33149" hidden="1" xr:uid="{00000000-0005-0000-0000-0000990B0000}"/>
    <cellStyle name="20% - Accent5 3 2 4 2" xfId="33487" hidden="1" xr:uid="{00000000-0005-0000-0000-00009A0B0000}"/>
    <cellStyle name="20% - Accent5 3 2 4 2" xfId="33824" hidden="1" xr:uid="{00000000-0005-0000-0000-00009B0B0000}"/>
    <cellStyle name="20% - Accent5 3 3 3 2" xfId="1669" hidden="1" xr:uid="{00000000-0005-0000-0000-00009C0B0000}"/>
    <cellStyle name="20% - Accent5 3 3 3 2" xfId="2935" hidden="1" xr:uid="{00000000-0005-0000-0000-00009D0B0000}"/>
    <cellStyle name="20% - Accent5 3 3 3 2" xfId="9561" hidden="1" xr:uid="{00000000-0005-0000-0000-00009E0B0000}"/>
    <cellStyle name="20% - Accent5 3 3 3 2" xfId="12074" hidden="1" xr:uid="{00000000-0005-0000-0000-00009F0B0000}"/>
    <cellStyle name="20% - Accent5 3 3 3 2" xfId="15812" hidden="1" xr:uid="{00000000-0005-0000-0000-0000A00B0000}"/>
    <cellStyle name="20% - Accent5 3 3 3 2" xfId="18180" hidden="1" xr:uid="{00000000-0005-0000-0000-0000A10B0000}"/>
    <cellStyle name="20% - Accent5 3 3 3 2" xfId="21449" hidden="1" xr:uid="{00000000-0005-0000-0000-0000A20B0000}"/>
    <cellStyle name="20% - Accent5 3 3 3 2" xfId="24633" hidden="1" xr:uid="{00000000-0005-0000-0000-0000A30B0000}"/>
    <cellStyle name="20% - Accent5 3 3 3 2" xfId="28804" hidden="1" xr:uid="{00000000-0005-0000-0000-0000A40B0000}"/>
    <cellStyle name="20% - Accent5 3 3 3 2" xfId="28919" hidden="1" xr:uid="{00000000-0005-0000-0000-0000A50B0000}"/>
    <cellStyle name="20% - Accent5 3 3 3 2" xfId="29642" hidden="1" xr:uid="{00000000-0005-0000-0000-0000A60B0000}"/>
    <cellStyle name="20% - Accent5 3 3 3 2" xfId="29815" hidden="1" xr:uid="{00000000-0005-0000-0000-0000A70B0000}"/>
    <cellStyle name="20% - Accent5 3 3 3 2" xfId="30208" hidden="1" xr:uid="{00000000-0005-0000-0000-0000A80B0000}"/>
    <cellStyle name="20% - Accent5 3 3 3 2" xfId="30356" hidden="1" xr:uid="{00000000-0005-0000-0000-0000A90B0000}"/>
    <cellStyle name="20% - Accent5 3 3 3 2" xfId="30694" hidden="1" xr:uid="{00000000-0005-0000-0000-0000AA0B0000}"/>
    <cellStyle name="20% - Accent5 3 3 3 2" xfId="31031" hidden="1" xr:uid="{00000000-0005-0000-0000-0000AB0B0000}"/>
    <cellStyle name="20% - Accent5 3 3 3 2" xfId="31596" hidden="1" xr:uid="{00000000-0005-0000-0000-0000AC0B0000}"/>
    <cellStyle name="20% - Accent5 3 3 3 2" xfId="31711" hidden="1" xr:uid="{00000000-0005-0000-0000-0000AD0B0000}"/>
    <cellStyle name="20% - Accent5 3 3 3 2" xfId="32434" hidden="1" xr:uid="{00000000-0005-0000-0000-0000AE0B0000}"/>
    <cellStyle name="20% - Accent5 3 3 3 2" xfId="32607" hidden="1" xr:uid="{00000000-0005-0000-0000-0000AF0B0000}"/>
    <cellStyle name="20% - Accent5 3 3 3 2" xfId="33000" hidden="1" xr:uid="{00000000-0005-0000-0000-0000B00B0000}"/>
    <cellStyle name="20% - Accent5 3 3 3 2" xfId="33148" hidden="1" xr:uid="{00000000-0005-0000-0000-0000B10B0000}"/>
    <cellStyle name="20% - Accent5 3 3 3 2" xfId="33486" hidden="1" xr:uid="{00000000-0005-0000-0000-0000B20B0000}"/>
    <cellStyle name="20% - Accent5 3 3 3 2" xfId="33823" hidden="1" xr:uid="{00000000-0005-0000-0000-0000B30B0000}"/>
    <cellStyle name="20% - Accent5 4 2 2" xfId="1671" hidden="1" xr:uid="{00000000-0005-0000-0000-0000B40B0000}"/>
    <cellStyle name="20% - Accent5 4 2 2" xfId="2937" hidden="1" xr:uid="{00000000-0005-0000-0000-0000B50B0000}"/>
    <cellStyle name="20% - Accent5 4 2 2" xfId="9563" hidden="1" xr:uid="{00000000-0005-0000-0000-0000B60B0000}"/>
    <cellStyle name="20% - Accent5 4 2 2" xfId="12076" hidden="1" xr:uid="{00000000-0005-0000-0000-0000B70B0000}"/>
    <cellStyle name="20% - Accent5 4 2 2" xfId="15814" hidden="1" xr:uid="{00000000-0005-0000-0000-0000B80B0000}"/>
    <cellStyle name="20% - Accent5 4 2 2" xfId="18182" hidden="1" xr:uid="{00000000-0005-0000-0000-0000B90B0000}"/>
    <cellStyle name="20% - Accent5 4 2 2" xfId="21451" hidden="1" xr:uid="{00000000-0005-0000-0000-0000BA0B0000}"/>
    <cellStyle name="20% - Accent5 4 2 2" xfId="24635" hidden="1" xr:uid="{00000000-0005-0000-0000-0000BB0B0000}"/>
    <cellStyle name="20% - Accent5 4 2 2" xfId="28806" hidden="1" xr:uid="{00000000-0005-0000-0000-0000BC0B0000}"/>
    <cellStyle name="20% - Accent5 4 2 2" xfId="28921" hidden="1" xr:uid="{00000000-0005-0000-0000-0000BD0B0000}"/>
    <cellStyle name="20% - Accent5 4 2 2" xfId="29644" hidden="1" xr:uid="{00000000-0005-0000-0000-0000BE0B0000}"/>
    <cellStyle name="20% - Accent5 4 2 2" xfId="29817" hidden="1" xr:uid="{00000000-0005-0000-0000-0000BF0B0000}"/>
    <cellStyle name="20% - Accent5 4 2 2" xfId="30210" hidden="1" xr:uid="{00000000-0005-0000-0000-0000C00B0000}"/>
    <cellStyle name="20% - Accent5 4 2 2" xfId="30358" hidden="1" xr:uid="{00000000-0005-0000-0000-0000C10B0000}"/>
    <cellStyle name="20% - Accent5 4 2 2" xfId="30696" hidden="1" xr:uid="{00000000-0005-0000-0000-0000C20B0000}"/>
    <cellStyle name="20% - Accent5 4 2 2" xfId="31033" hidden="1" xr:uid="{00000000-0005-0000-0000-0000C30B0000}"/>
    <cellStyle name="20% - Accent5 4 2 2" xfId="31598" hidden="1" xr:uid="{00000000-0005-0000-0000-0000C40B0000}"/>
    <cellStyle name="20% - Accent5 4 2 2" xfId="31713" hidden="1" xr:uid="{00000000-0005-0000-0000-0000C50B0000}"/>
    <cellStyle name="20% - Accent5 4 2 2" xfId="32436" hidden="1" xr:uid="{00000000-0005-0000-0000-0000C60B0000}"/>
    <cellStyle name="20% - Accent5 4 2 2" xfId="32609" hidden="1" xr:uid="{00000000-0005-0000-0000-0000C70B0000}"/>
    <cellStyle name="20% - Accent5 4 2 2" xfId="33002" hidden="1" xr:uid="{00000000-0005-0000-0000-0000C80B0000}"/>
    <cellStyle name="20% - Accent5 4 2 2" xfId="33150" hidden="1" xr:uid="{00000000-0005-0000-0000-0000C90B0000}"/>
    <cellStyle name="20% - Accent5 4 2 2" xfId="33488" hidden="1" xr:uid="{00000000-0005-0000-0000-0000CA0B0000}"/>
    <cellStyle name="20% - Accent5 4 2 2" xfId="33825" hidden="1" xr:uid="{00000000-0005-0000-0000-0000CB0B0000}"/>
    <cellStyle name="20% - Accent5 4 3" xfId="1649" hidden="1" xr:uid="{00000000-0005-0000-0000-0000CC0B0000}"/>
    <cellStyle name="20% - Accent5 4 3" xfId="2915" hidden="1" xr:uid="{00000000-0005-0000-0000-0000CD0B0000}"/>
    <cellStyle name="20% - Accent5 4 3" xfId="9541" hidden="1" xr:uid="{00000000-0005-0000-0000-0000CE0B0000}"/>
    <cellStyle name="20% - Accent5 4 3" xfId="12054" hidden="1" xr:uid="{00000000-0005-0000-0000-0000CF0B0000}"/>
    <cellStyle name="20% - Accent5 4 3" xfId="15792" hidden="1" xr:uid="{00000000-0005-0000-0000-0000D00B0000}"/>
    <cellStyle name="20% - Accent5 4 3" xfId="18160" hidden="1" xr:uid="{00000000-0005-0000-0000-0000D10B0000}"/>
    <cellStyle name="20% - Accent5 4 3" xfId="21429" hidden="1" xr:uid="{00000000-0005-0000-0000-0000D20B0000}"/>
    <cellStyle name="20% - Accent5 4 3" xfId="24613" hidden="1" xr:uid="{00000000-0005-0000-0000-0000D30B0000}"/>
    <cellStyle name="20% - Accent5 4 3" xfId="28784" hidden="1" xr:uid="{00000000-0005-0000-0000-0000D40B0000}"/>
    <cellStyle name="20% - Accent5 4 3" xfId="28899" hidden="1" xr:uid="{00000000-0005-0000-0000-0000D50B0000}"/>
    <cellStyle name="20% - Accent5 4 3" xfId="29622" hidden="1" xr:uid="{00000000-0005-0000-0000-0000D60B0000}"/>
    <cellStyle name="20% - Accent5 4 3" xfId="29795" hidden="1" xr:uid="{00000000-0005-0000-0000-0000D70B0000}"/>
    <cellStyle name="20% - Accent5 4 3" xfId="30188" hidden="1" xr:uid="{00000000-0005-0000-0000-0000D80B0000}"/>
    <cellStyle name="20% - Accent5 4 3" xfId="30336" hidden="1" xr:uid="{00000000-0005-0000-0000-0000D90B0000}"/>
    <cellStyle name="20% - Accent5 4 3" xfId="30674" hidden="1" xr:uid="{00000000-0005-0000-0000-0000DA0B0000}"/>
    <cellStyle name="20% - Accent5 4 3" xfId="31011" hidden="1" xr:uid="{00000000-0005-0000-0000-0000DB0B0000}"/>
    <cellStyle name="20% - Accent5 4 3" xfId="31576" hidden="1" xr:uid="{00000000-0005-0000-0000-0000DC0B0000}"/>
    <cellStyle name="20% - Accent5 4 3" xfId="31691" hidden="1" xr:uid="{00000000-0005-0000-0000-0000DD0B0000}"/>
    <cellStyle name="20% - Accent5 4 3" xfId="32414" hidden="1" xr:uid="{00000000-0005-0000-0000-0000DE0B0000}"/>
    <cellStyle name="20% - Accent5 4 3" xfId="32587" hidden="1" xr:uid="{00000000-0005-0000-0000-0000DF0B0000}"/>
    <cellStyle name="20% - Accent5 4 3" xfId="32980" hidden="1" xr:uid="{00000000-0005-0000-0000-0000E00B0000}"/>
    <cellStyle name="20% - Accent5 4 3" xfId="33128" hidden="1" xr:uid="{00000000-0005-0000-0000-0000E10B0000}"/>
    <cellStyle name="20% - Accent5 4 3" xfId="33466" hidden="1" xr:uid="{00000000-0005-0000-0000-0000E20B0000}"/>
    <cellStyle name="20% - Accent5 4 3" xfId="33803" hidden="1" xr:uid="{00000000-0005-0000-0000-0000E30B0000}"/>
    <cellStyle name="20% - Accent5 6" xfId="423" hidden="1" xr:uid="{00000000-0005-0000-0000-0000E40B0000}"/>
    <cellStyle name="20% - Accent5 6" xfId="666" hidden="1" xr:uid="{00000000-0005-0000-0000-0000E50B0000}"/>
    <cellStyle name="20% - Accent5 6" xfId="1002" hidden="1" xr:uid="{00000000-0005-0000-0000-0000E60B0000}"/>
    <cellStyle name="20% - Accent5 6" xfId="1344" hidden="1" xr:uid="{00000000-0005-0000-0000-0000E70B0000}"/>
    <cellStyle name="20% - Accent5 6" xfId="6554" hidden="1" xr:uid="{00000000-0005-0000-0000-0000E80B0000}"/>
    <cellStyle name="20% - Accent5 6" xfId="6892" hidden="1" xr:uid="{00000000-0005-0000-0000-0000E90B0000}"/>
    <cellStyle name="20% - Accent5 6" xfId="7236" hidden="1" xr:uid="{00000000-0005-0000-0000-0000EA0B0000}"/>
    <cellStyle name="20% - Accent5 6" xfId="5999" hidden="1" xr:uid="{00000000-0005-0000-0000-0000EB0B0000}"/>
    <cellStyle name="20% - Accent5 6" xfId="7717" hidden="1" xr:uid="{00000000-0005-0000-0000-0000EC0B0000}"/>
    <cellStyle name="20% - Accent5 6" xfId="5392" hidden="1" xr:uid="{00000000-0005-0000-0000-0000ED0B0000}"/>
    <cellStyle name="20% - Accent5 6" xfId="11260" hidden="1" xr:uid="{00000000-0005-0000-0000-0000EE0B0000}"/>
    <cellStyle name="20% - Accent5 6" xfId="13331" hidden="1" xr:uid="{00000000-0005-0000-0000-0000EF0B0000}"/>
    <cellStyle name="20% - Accent5 6" xfId="13673" hidden="1" xr:uid="{00000000-0005-0000-0000-0000F00B0000}"/>
    <cellStyle name="20% - Accent5 6" xfId="11153" hidden="1" xr:uid="{00000000-0005-0000-0000-0000F10B0000}"/>
    <cellStyle name="20% - Accent5 6" xfId="14101" hidden="1" xr:uid="{00000000-0005-0000-0000-0000F20B0000}"/>
    <cellStyle name="20% - Accent5 6" xfId="4949" hidden="1" xr:uid="{00000000-0005-0000-0000-0000F30B0000}"/>
    <cellStyle name="20% - Accent5 6" xfId="17405" hidden="1" xr:uid="{00000000-0005-0000-0000-0000F40B0000}"/>
    <cellStyle name="20% - Accent5 6" xfId="19414" hidden="1" xr:uid="{00000000-0005-0000-0000-0000F50B0000}"/>
    <cellStyle name="20% - Accent5 6" xfId="19756" hidden="1" xr:uid="{00000000-0005-0000-0000-0000F60B0000}"/>
    <cellStyle name="20% - Accent5 6" xfId="20686" hidden="1" xr:uid="{00000000-0005-0000-0000-0000F70B0000}"/>
    <cellStyle name="20% - Accent5 6" xfId="22667" hidden="1" xr:uid="{00000000-0005-0000-0000-0000F80B0000}"/>
    <cellStyle name="20% - Accent5 6" xfId="23009" hidden="1" xr:uid="{00000000-0005-0000-0000-0000F90B0000}"/>
    <cellStyle name="20% - Accent5 6" xfId="23882" hidden="1" xr:uid="{00000000-0005-0000-0000-0000FA0B0000}"/>
    <cellStyle name="20% - Accent5 6" xfId="25833" hidden="1" xr:uid="{00000000-0005-0000-0000-0000FB0B0000}"/>
    <cellStyle name="20% - Accent5 6" xfId="28461" hidden="1" xr:uid="{00000000-0005-0000-0000-0000FC0B0000}"/>
    <cellStyle name="20% - Accent5 6" xfId="28541" hidden="1" xr:uid="{00000000-0005-0000-0000-0000FD0B0000}"/>
    <cellStyle name="20% - Accent5 6" xfId="28619" hidden="1" xr:uid="{00000000-0005-0000-0000-0000FE0B0000}"/>
    <cellStyle name="20% - Accent5 6" xfId="28697" hidden="1" xr:uid="{00000000-0005-0000-0000-0000FF0B0000}"/>
    <cellStyle name="20% - Accent5 6" xfId="29279" hidden="1" xr:uid="{00000000-0005-0000-0000-0000000C0000}"/>
    <cellStyle name="20% - Accent5 6" xfId="29358" hidden="1" xr:uid="{00000000-0005-0000-0000-0000010C0000}"/>
    <cellStyle name="20% - Accent5 6" xfId="29437" hidden="1" xr:uid="{00000000-0005-0000-0000-0000020C0000}"/>
    <cellStyle name="20% - Accent5 6" xfId="29213" hidden="1" xr:uid="{00000000-0005-0000-0000-0000030C0000}"/>
    <cellStyle name="20% - Accent5 6" xfId="29520" hidden="1" xr:uid="{00000000-0005-0000-0000-0000040C0000}"/>
    <cellStyle name="20% - Accent5 6" xfId="29133" hidden="1" xr:uid="{00000000-0005-0000-0000-0000050C0000}"/>
    <cellStyle name="20% - Accent5 6" xfId="29753" hidden="1" xr:uid="{00000000-0005-0000-0000-0000060C0000}"/>
    <cellStyle name="20% - Accent5 6" xfId="29953" hidden="1" xr:uid="{00000000-0005-0000-0000-0000070C0000}"/>
    <cellStyle name="20% - Accent5 6" xfId="30031" hidden="1" xr:uid="{00000000-0005-0000-0000-0000080C0000}"/>
    <cellStyle name="20% - Accent5 6" xfId="29750" hidden="1" xr:uid="{00000000-0005-0000-0000-0000090C0000}"/>
    <cellStyle name="20% - Accent5 6" xfId="30108" hidden="1" xr:uid="{00000000-0005-0000-0000-00000A0C0000}"/>
    <cellStyle name="20% - Accent5 6" xfId="29074" hidden="1" xr:uid="{00000000-0005-0000-0000-00000B0C0000}"/>
    <cellStyle name="20% - Accent5 6" xfId="30299" hidden="1" xr:uid="{00000000-0005-0000-0000-00000C0C0000}"/>
    <cellStyle name="20% - Accent5 6" xfId="30485" hidden="1" xr:uid="{00000000-0005-0000-0000-00000D0C0000}"/>
    <cellStyle name="20% - Accent5 6" xfId="30563" hidden="1" xr:uid="{00000000-0005-0000-0000-00000E0C0000}"/>
    <cellStyle name="20% - Accent5 6" xfId="30640" hidden="1" xr:uid="{00000000-0005-0000-0000-00000F0C0000}"/>
    <cellStyle name="20% - Accent5 6" xfId="30822" hidden="1" xr:uid="{00000000-0005-0000-0000-0000100C0000}"/>
    <cellStyle name="20% - Accent5 6" xfId="30900" hidden="1" xr:uid="{00000000-0005-0000-0000-0000110C0000}"/>
    <cellStyle name="20% - Accent5 6" xfId="30977" hidden="1" xr:uid="{00000000-0005-0000-0000-0000120C0000}"/>
    <cellStyle name="20% - Accent5 6" xfId="31159" hidden="1" xr:uid="{00000000-0005-0000-0000-0000130C0000}"/>
    <cellStyle name="20% - Accent5 6" xfId="31253" hidden="1" xr:uid="{00000000-0005-0000-0000-0000140C0000}"/>
    <cellStyle name="20% - Accent5 6" xfId="31333" hidden="1" xr:uid="{00000000-0005-0000-0000-0000150C0000}"/>
    <cellStyle name="20% - Accent5 6" xfId="31411" hidden="1" xr:uid="{00000000-0005-0000-0000-0000160C0000}"/>
    <cellStyle name="20% - Accent5 6" xfId="31489" hidden="1" xr:uid="{00000000-0005-0000-0000-0000170C0000}"/>
    <cellStyle name="20% - Accent5 6" xfId="32071" hidden="1" xr:uid="{00000000-0005-0000-0000-0000180C0000}"/>
    <cellStyle name="20% - Accent5 6" xfId="32150" hidden="1" xr:uid="{00000000-0005-0000-0000-0000190C0000}"/>
    <cellStyle name="20% - Accent5 6" xfId="32229" hidden="1" xr:uid="{00000000-0005-0000-0000-00001A0C0000}"/>
    <cellStyle name="20% - Accent5 6" xfId="32005" hidden="1" xr:uid="{00000000-0005-0000-0000-00001B0C0000}"/>
    <cellStyle name="20% - Accent5 6" xfId="32312" hidden="1" xr:uid="{00000000-0005-0000-0000-00001C0C0000}"/>
    <cellStyle name="20% - Accent5 6" xfId="31925" hidden="1" xr:uid="{00000000-0005-0000-0000-00001D0C0000}"/>
    <cellStyle name="20% - Accent5 6" xfId="32545" hidden="1" xr:uid="{00000000-0005-0000-0000-00001E0C0000}"/>
    <cellStyle name="20% - Accent5 6" xfId="32745" hidden="1" xr:uid="{00000000-0005-0000-0000-00001F0C0000}"/>
    <cellStyle name="20% - Accent5 6" xfId="32823" hidden="1" xr:uid="{00000000-0005-0000-0000-0000200C0000}"/>
    <cellStyle name="20% - Accent5 6" xfId="32542" hidden="1" xr:uid="{00000000-0005-0000-0000-0000210C0000}"/>
    <cellStyle name="20% - Accent5 6" xfId="32900" hidden="1" xr:uid="{00000000-0005-0000-0000-0000220C0000}"/>
    <cellStyle name="20% - Accent5 6" xfId="31866" hidden="1" xr:uid="{00000000-0005-0000-0000-0000230C0000}"/>
    <cellStyle name="20% - Accent5 6" xfId="33091" hidden="1" xr:uid="{00000000-0005-0000-0000-0000240C0000}"/>
    <cellStyle name="20% - Accent5 6" xfId="33277" hidden="1" xr:uid="{00000000-0005-0000-0000-0000250C0000}"/>
    <cellStyle name="20% - Accent5 6" xfId="33355" hidden="1" xr:uid="{00000000-0005-0000-0000-0000260C0000}"/>
    <cellStyle name="20% - Accent5 6" xfId="33432" hidden="1" xr:uid="{00000000-0005-0000-0000-0000270C0000}"/>
    <cellStyle name="20% - Accent5 6" xfId="33614" hidden="1" xr:uid="{00000000-0005-0000-0000-0000280C0000}"/>
    <cellStyle name="20% - Accent5 6" xfId="33692" hidden="1" xr:uid="{00000000-0005-0000-0000-0000290C0000}"/>
    <cellStyle name="20% - Accent5 6" xfId="33769" hidden="1" xr:uid="{00000000-0005-0000-0000-00002A0C0000}"/>
    <cellStyle name="20% - Accent5 6" xfId="33951" hidden="1" xr:uid="{00000000-0005-0000-0000-00002B0C0000}"/>
    <cellStyle name="20% - Accent5 7" xfId="470" hidden="1" xr:uid="{00000000-0005-0000-0000-00002C0C0000}"/>
    <cellStyle name="20% - Accent5 7" xfId="793" hidden="1" xr:uid="{00000000-0005-0000-0000-00002D0C0000}"/>
    <cellStyle name="20% - Accent5 7" xfId="1120" hidden="1" xr:uid="{00000000-0005-0000-0000-00002E0C0000}"/>
    <cellStyle name="20% - Accent5 7" xfId="1462" hidden="1" xr:uid="{00000000-0005-0000-0000-00002F0C0000}"/>
    <cellStyle name="20% - Accent5 7" xfId="6683" hidden="1" xr:uid="{00000000-0005-0000-0000-0000300C0000}"/>
    <cellStyle name="20% - Accent5 7" xfId="7011" hidden="1" xr:uid="{00000000-0005-0000-0000-0000310C0000}"/>
    <cellStyle name="20% - Accent5 7" xfId="7356" hidden="1" xr:uid="{00000000-0005-0000-0000-0000320C0000}"/>
    <cellStyle name="20% - Accent5 7" xfId="7894" hidden="1" xr:uid="{00000000-0005-0000-0000-0000330C0000}"/>
    <cellStyle name="20% - Accent5 7" xfId="4926" hidden="1" xr:uid="{00000000-0005-0000-0000-0000340C0000}"/>
    <cellStyle name="20% - Accent5 7" xfId="4991" hidden="1" xr:uid="{00000000-0005-0000-0000-0000350C0000}"/>
    <cellStyle name="20% - Accent5 7" xfId="10731" hidden="1" xr:uid="{00000000-0005-0000-0000-0000360C0000}"/>
    <cellStyle name="20% - Accent5 7" xfId="13449" hidden="1" xr:uid="{00000000-0005-0000-0000-0000370C0000}"/>
    <cellStyle name="20% - Accent5 7" xfId="13791" hidden="1" xr:uid="{00000000-0005-0000-0000-0000380C0000}"/>
    <cellStyle name="20% - Accent5 7" xfId="14245" hidden="1" xr:uid="{00000000-0005-0000-0000-0000390C0000}"/>
    <cellStyle name="20% - Accent5 7" xfId="5283" hidden="1" xr:uid="{00000000-0005-0000-0000-00003A0C0000}"/>
    <cellStyle name="20% - Accent5 7" xfId="7931" hidden="1" xr:uid="{00000000-0005-0000-0000-00003B0C0000}"/>
    <cellStyle name="20% - Accent5 7" xfId="16941" hidden="1" xr:uid="{00000000-0005-0000-0000-00003C0C0000}"/>
    <cellStyle name="20% - Accent5 7" xfId="19532" hidden="1" xr:uid="{00000000-0005-0000-0000-00003D0C0000}"/>
    <cellStyle name="20% - Accent5 7" xfId="19874" hidden="1" xr:uid="{00000000-0005-0000-0000-00003E0C0000}"/>
    <cellStyle name="20% - Accent5 7" xfId="4130" hidden="1" xr:uid="{00000000-0005-0000-0000-00003F0C0000}"/>
    <cellStyle name="20% - Accent5 7" xfId="22785" hidden="1" xr:uid="{00000000-0005-0000-0000-0000400C0000}"/>
    <cellStyle name="20% - Accent5 7" xfId="23127" hidden="1" xr:uid="{00000000-0005-0000-0000-0000410C0000}"/>
    <cellStyle name="20% - Accent5 7" xfId="16946" hidden="1" xr:uid="{00000000-0005-0000-0000-0000420C0000}"/>
    <cellStyle name="20% - Accent5 7" xfId="25951" hidden="1" xr:uid="{00000000-0005-0000-0000-0000430C0000}"/>
    <cellStyle name="20% - Accent5 7" xfId="28477" hidden="1" xr:uid="{00000000-0005-0000-0000-0000440C0000}"/>
    <cellStyle name="20% - Accent5 7" xfId="28552" hidden="1" xr:uid="{00000000-0005-0000-0000-0000450C0000}"/>
    <cellStyle name="20% - Accent5 7" xfId="28629" hidden="1" xr:uid="{00000000-0005-0000-0000-0000460C0000}"/>
    <cellStyle name="20% - Accent5 7" xfId="28707" hidden="1" xr:uid="{00000000-0005-0000-0000-0000470C0000}"/>
    <cellStyle name="20% - Accent5 7" xfId="29291" hidden="1" xr:uid="{00000000-0005-0000-0000-0000480C0000}"/>
    <cellStyle name="20% - Accent5 7" xfId="29368" hidden="1" xr:uid="{00000000-0005-0000-0000-0000490C0000}"/>
    <cellStyle name="20% - Accent5 7" xfId="29447" hidden="1" xr:uid="{00000000-0005-0000-0000-00004A0C0000}"/>
    <cellStyle name="20% - Accent5 7" xfId="29536" hidden="1" xr:uid="{00000000-0005-0000-0000-00004B0C0000}"/>
    <cellStyle name="20% - Accent5 7" xfId="29070" hidden="1" xr:uid="{00000000-0005-0000-0000-00004C0C0000}"/>
    <cellStyle name="20% - Accent5 7" xfId="29080" hidden="1" xr:uid="{00000000-0005-0000-0000-00004D0C0000}"/>
    <cellStyle name="20% - Accent5 7" xfId="29721" hidden="1" xr:uid="{00000000-0005-0000-0000-00004E0C0000}"/>
    <cellStyle name="20% - Accent5 7" xfId="29963" hidden="1" xr:uid="{00000000-0005-0000-0000-00004F0C0000}"/>
    <cellStyle name="20% - Accent5 7" xfId="30041" hidden="1" xr:uid="{00000000-0005-0000-0000-0000500C0000}"/>
    <cellStyle name="20% - Accent5 7" xfId="30122" hidden="1" xr:uid="{00000000-0005-0000-0000-0000510C0000}"/>
    <cellStyle name="20% - Accent5 7" xfId="29118" hidden="1" xr:uid="{00000000-0005-0000-0000-0000520C0000}"/>
    <cellStyle name="20% - Accent5 7" xfId="29539" hidden="1" xr:uid="{00000000-0005-0000-0000-0000530C0000}"/>
    <cellStyle name="20% - Accent5 7" xfId="30279" hidden="1" xr:uid="{00000000-0005-0000-0000-0000540C0000}"/>
    <cellStyle name="20% - Accent5 7" xfId="30495" hidden="1" xr:uid="{00000000-0005-0000-0000-0000550C0000}"/>
    <cellStyle name="20% - Accent5 7" xfId="30573" hidden="1" xr:uid="{00000000-0005-0000-0000-0000560C0000}"/>
    <cellStyle name="20% - Accent5 7" xfId="28983" hidden="1" xr:uid="{00000000-0005-0000-0000-0000570C0000}"/>
    <cellStyle name="20% - Accent5 7" xfId="30832" hidden="1" xr:uid="{00000000-0005-0000-0000-0000580C0000}"/>
    <cellStyle name="20% - Accent5 7" xfId="30910" hidden="1" xr:uid="{00000000-0005-0000-0000-0000590C0000}"/>
    <cellStyle name="20% - Accent5 7" xfId="30280" hidden="1" xr:uid="{00000000-0005-0000-0000-00005A0C0000}"/>
    <cellStyle name="20% - Accent5 7" xfId="31169" hidden="1" xr:uid="{00000000-0005-0000-0000-00005B0C0000}"/>
    <cellStyle name="20% - Accent5 7" xfId="31269" hidden="1" xr:uid="{00000000-0005-0000-0000-00005C0C0000}"/>
    <cellStyle name="20% - Accent5 7" xfId="31344" hidden="1" xr:uid="{00000000-0005-0000-0000-00005D0C0000}"/>
    <cellStyle name="20% - Accent5 7" xfId="31421" hidden="1" xr:uid="{00000000-0005-0000-0000-00005E0C0000}"/>
    <cellStyle name="20% - Accent5 7" xfId="31499" hidden="1" xr:uid="{00000000-0005-0000-0000-00005F0C0000}"/>
    <cellStyle name="20% - Accent5 7" xfId="32083" hidden="1" xr:uid="{00000000-0005-0000-0000-0000600C0000}"/>
    <cellStyle name="20% - Accent5 7" xfId="32160" hidden="1" xr:uid="{00000000-0005-0000-0000-0000610C0000}"/>
    <cellStyle name="20% - Accent5 7" xfId="32239" hidden="1" xr:uid="{00000000-0005-0000-0000-0000620C0000}"/>
    <cellStyle name="20% - Accent5 7" xfId="32328" hidden="1" xr:uid="{00000000-0005-0000-0000-0000630C0000}"/>
    <cellStyle name="20% - Accent5 7" xfId="31862" hidden="1" xr:uid="{00000000-0005-0000-0000-0000640C0000}"/>
    <cellStyle name="20% - Accent5 7" xfId="31872" hidden="1" xr:uid="{00000000-0005-0000-0000-0000650C0000}"/>
    <cellStyle name="20% - Accent5 7" xfId="32513" hidden="1" xr:uid="{00000000-0005-0000-0000-0000660C0000}"/>
    <cellStyle name="20% - Accent5 7" xfId="32755" hidden="1" xr:uid="{00000000-0005-0000-0000-0000670C0000}"/>
    <cellStyle name="20% - Accent5 7" xfId="32833" hidden="1" xr:uid="{00000000-0005-0000-0000-0000680C0000}"/>
    <cellStyle name="20% - Accent5 7" xfId="32914" hidden="1" xr:uid="{00000000-0005-0000-0000-0000690C0000}"/>
    <cellStyle name="20% - Accent5 7" xfId="31910" hidden="1" xr:uid="{00000000-0005-0000-0000-00006A0C0000}"/>
    <cellStyle name="20% - Accent5 7" xfId="32331" hidden="1" xr:uid="{00000000-0005-0000-0000-00006B0C0000}"/>
    <cellStyle name="20% - Accent5 7" xfId="33071" hidden="1" xr:uid="{00000000-0005-0000-0000-00006C0C0000}"/>
    <cellStyle name="20% - Accent5 7" xfId="33287" hidden="1" xr:uid="{00000000-0005-0000-0000-00006D0C0000}"/>
    <cellStyle name="20% - Accent5 7" xfId="33365" hidden="1" xr:uid="{00000000-0005-0000-0000-00006E0C0000}"/>
    <cellStyle name="20% - Accent5 7" xfId="31775" hidden="1" xr:uid="{00000000-0005-0000-0000-00006F0C0000}"/>
    <cellStyle name="20% - Accent5 7" xfId="33624" hidden="1" xr:uid="{00000000-0005-0000-0000-0000700C0000}"/>
    <cellStyle name="20% - Accent5 7" xfId="33702" hidden="1" xr:uid="{00000000-0005-0000-0000-0000710C0000}"/>
    <cellStyle name="20% - Accent5 7" xfId="33072" hidden="1" xr:uid="{00000000-0005-0000-0000-0000720C0000}"/>
    <cellStyle name="20% - Accent5 7" xfId="33961" hidden="1" xr:uid="{00000000-0005-0000-0000-0000730C0000}"/>
    <cellStyle name="20% - Accent5 8" xfId="504" hidden="1" xr:uid="{00000000-0005-0000-0000-0000740C0000}"/>
    <cellStyle name="20% - Accent5 8" xfId="826" hidden="1" xr:uid="{00000000-0005-0000-0000-0000750C0000}"/>
    <cellStyle name="20% - Accent5 8" xfId="1150" hidden="1" xr:uid="{00000000-0005-0000-0000-0000760C0000}"/>
    <cellStyle name="20% - Accent5 8" xfId="1492" hidden="1" xr:uid="{00000000-0005-0000-0000-0000770C0000}"/>
    <cellStyle name="20% - Accent5 8" xfId="6716" hidden="1" xr:uid="{00000000-0005-0000-0000-0000780C0000}"/>
    <cellStyle name="20% - Accent5 8" xfId="7041" hidden="1" xr:uid="{00000000-0005-0000-0000-0000790C0000}"/>
    <cellStyle name="20% - Accent5 8" xfId="7386" hidden="1" xr:uid="{00000000-0005-0000-0000-00007A0C0000}"/>
    <cellStyle name="20% - Accent5 8" xfId="8144" hidden="1" xr:uid="{00000000-0005-0000-0000-00007B0C0000}"/>
    <cellStyle name="20% - Accent5 8" xfId="5698" hidden="1" xr:uid="{00000000-0005-0000-0000-00007C0C0000}"/>
    <cellStyle name="20% - Accent5 8" xfId="5990" hidden="1" xr:uid="{00000000-0005-0000-0000-00007D0C0000}"/>
    <cellStyle name="20% - Accent5 8" xfId="13155" hidden="1" xr:uid="{00000000-0005-0000-0000-00007E0C0000}"/>
    <cellStyle name="20% - Accent5 8" xfId="13479" hidden="1" xr:uid="{00000000-0005-0000-0000-00007F0C0000}"/>
    <cellStyle name="20% - Accent5 8" xfId="13821" hidden="1" xr:uid="{00000000-0005-0000-0000-0000800C0000}"/>
    <cellStyle name="20% - Accent5 8" xfId="14472" hidden="1" xr:uid="{00000000-0005-0000-0000-0000810C0000}"/>
    <cellStyle name="20% - Accent5 8" xfId="5040" hidden="1" xr:uid="{00000000-0005-0000-0000-0000820C0000}"/>
    <cellStyle name="20% - Accent5 8" xfId="11442" hidden="1" xr:uid="{00000000-0005-0000-0000-0000830C0000}"/>
    <cellStyle name="20% - Accent5 8" xfId="19236" hidden="1" xr:uid="{00000000-0005-0000-0000-0000840C0000}"/>
    <cellStyle name="20% - Accent5 8" xfId="19562" hidden="1" xr:uid="{00000000-0005-0000-0000-0000850C0000}"/>
    <cellStyle name="20% - Accent5 8" xfId="19904" hidden="1" xr:uid="{00000000-0005-0000-0000-0000860C0000}"/>
    <cellStyle name="20% - Accent5 8" xfId="22489" hidden="1" xr:uid="{00000000-0005-0000-0000-0000870C0000}"/>
    <cellStyle name="20% - Accent5 8" xfId="22815" hidden="1" xr:uid="{00000000-0005-0000-0000-0000880C0000}"/>
    <cellStyle name="20% - Accent5 8" xfId="23157" hidden="1" xr:uid="{00000000-0005-0000-0000-0000890C0000}"/>
    <cellStyle name="20% - Accent5 8" xfId="25657" hidden="1" xr:uid="{00000000-0005-0000-0000-00008A0C0000}"/>
    <cellStyle name="20% - Accent5 8" xfId="25981" hidden="1" xr:uid="{00000000-0005-0000-0000-00008B0C0000}"/>
    <cellStyle name="20% - Accent5 8" xfId="28490" hidden="1" xr:uid="{00000000-0005-0000-0000-00008C0C0000}"/>
    <cellStyle name="20% - Accent5 8" xfId="28564" hidden="1" xr:uid="{00000000-0005-0000-0000-00008D0C0000}"/>
    <cellStyle name="20% - Accent5 8" xfId="28640" hidden="1" xr:uid="{00000000-0005-0000-0000-00008E0C0000}"/>
    <cellStyle name="20% - Accent5 8" xfId="28718" hidden="1" xr:uid="{00000000-0005-0000-0000-00008F0C0000}"/>
    <cellStyle name="20% - Accent5 8" xfId="29303" hidden="1" xr:uid="{00000000-0005-0000-0000-0000900C0000}"/>
    <cellStyle name="20% - Accent5 8" xfId="29379" hidden="1" xr:uid="{00000000-0005-0000-0000-0000910C0000}"/>
    <cellStyle name="20% - Accent5 8" xfId="29458" hidden="1" xr:uid="{00000000-0005-0000-0000-0000920C0000}"/>
    <cellStyle name="20% - Accent5 8" xfId="29549" hidden="1" xr:uid="{00000000-0005-0000-0000-0000930C0000}"/>
    <cellStyle name="20% - Accent5 8" xfId="29180" hidden="1" xr:uid="{00000000-0005-0000-0000-0000940C0000}"/>
    <cellStyle name="20% - Accent5 8" xfId="29208" hidden="1" xr:uid="{00000000-0005-0000-0000-0000950C0000}"/>
    <cellStyle name="20% - Accent5 8" xfId="29898" hidden="1" xr:uid="{00000000-0005-0000-0000-0000960C0000}"/>
    <cellStyle name="20% - Accent5 8" xfId="29974" hidden="1" xr:uid="{00000000-0005-0000-0000-0000970C0000}"/>
    <cellStyle name="20% - Accent5 8" xfId="30052" hidden="1" xr:uid="{00000000-0005-0000-0000-0000980C0000}"/>
    <cellStyle name="20% - Accent5 8" xfId="30131" hidden="1" xr:uid="{00000000-0005-0000-0000-0000990C0000}"/>
    <cellStyle name="20% - Accent5 8" xfId="29090" hidden="1" xr:uid="{00000000-0005-0000-0000-00009A0C0000}"/>
    <cellStyle name="20% - Accent5 8" xfId="29759" hidden="1" xr:uid="{00000000-0005-0000-0000-00009B0C0000}"/>
    <cellStyle name="20% - Accent5 8" xfId="30430" hidden="1" xr:uid="{00000000-0005-0000-0000-00009C0C0000}"/>
    <cellStyle name="20% - Accent5 8" xfId="30506" hidden="1" xr:uid="{00000000-0005-0000-0000-00009D0C0000}"/>
    <cellStyle name="20% - Accent5 8" xfId="30584" hidden="1" xr:uid="{00000000-0005-0000-0000-00009E0C0000}"/>
    <cellStyle name="20% - Accent5 8" xfId="30767" hidden="1" xr:uid="{00000000-0005-0000-0000-00009F0C0000}"/>
    <cellStyle name="20% - Accent5 8" xfId="30843" hidden="1" xr:uid="{00000000-0005-0000-0000-0000A00C0000}"/>
    <cellStyle name="20% - Accent5 8" xfId="30921" hidden="1" xr:uid="{00000000-0005-0000-0000-0000A10C0000}"/>
    <cellStyle name="20% - Accent5 8" xfId="31104" hidden="1" xr:uid="{00000000-0005-0000-0000-0000A20C0000}"/>
    <cellStyle name="20% - Accent5 8" xfId="31180" hidden="1" xr:uid="{00000000-0005-0000-0000-0000A30C0000}"/>
    <cellStyle name="20% - Accent5 8" xfId="31282" hidden="1" xr:uid="{00000000-0005-0000-0000-0000A40C0000}"/>
    <cellStyle name="20% - Accent5 8" xfId="31356" hidden="1" xr:uid="{00000000-0005-0000-0000-0000A50C0000}"/>
    <cellStyle name="20% - Accent5 8" xfId="31432" hidden="1" xr:uid="{00000000-0005-0000-0000-0000A60C0000}"/>
    <cellStyle name="20% - Accent5 8" xfId="31510" hidden="1" xr:uid="{00000000-0005-0000-0000-0000A70C0000}"/>
    <cellStyle name="20% - Accent5 8" xfId="32095" hidden="1" xr:uid="{00000000-0005-0000-0000-0000A80C0000}"/>
    <cellStyle name="20% - Accent5 8" xfId="32171" hidden="1" xr:uid="{00000000-0005-0000-0000-0000A90C0000}"/>
    <cellStyle name="20% - Accent5 8" xfId="32250" hidden="1" xr:uid="{00000000-0005-0000-0000-0000AA0C0000}"/>
    <cellStyle name="20% - Accent5 8" xfId="32341" hidden="1" xr:uid="{00000000-0005-0000-0000-0000AB0C0000}"/>
    <cellStyle name="20% - Accent5 8" xfId="31972" hidden="1" xr:uid="{00000000-0005-0000-0000-0000AC0C0000}"/>
    <cellStyle name="20% - Accent5 8" xfId="32000" hidden="1" xr:uid="{00000000-0005-0000-0000-0000AD0C0000}"/>
    <cellStyle name="20% - Accent5 8" xfId="32690" hidden="1" xr:uid="{00000000-0005-0000-0000-0000AE0C0000}"/>
    <cellStyle name="20% - Accent5 8" xfId="32766" hidden="1" xr:uid="{00000000-0005-0000-0000-0000AF0C0000}"/>
    <cellStyle name="20% - Accent5 8" xfId="32844" hidden="1" xr:uid="{00000000-0005-0000-0000-0000B00C0000}"/>
    <cellStyle name="20% - Accent5 8" xfId="32923" hidden="1" xr:uid="{00000000-0005-0000-0000-0000B10C0000}"/>
    <cellStyle name="20% - Accent5 8" xfId="31882" hidden="1" xr:uid="{00000000-0005-0000-0000-0000B20C0000}"/>
    <cellStyle name="20% - Accent5 8" xfId="32551" hidden="1" xr:uid="{00000000-0005-0000-0000-0000B30C0000}"/>
    <cellStyle name="20% - Accent5 8" xfId="33222" hidden="1" xr:uid="{00000000-0005-0000-0000-0000B40C0000}"/>
    <cellStyle name="20% - Accent5 8" xfId="33298" hidden="1" xr:uid="{00000000-0005-0000-0000-0000B50C0000}"/>
    <cellStyle name="20% - Accent5 8" xfId="33376" hidden="1" xr:uid="{00000000-0005-0000-0000-0000B60C0000}"/>
    <cellStyle name="20% - Accent5 8" xfId="33559" hidden="1" xr:uid="{00000000-0005-0000-0000-0000B70C0000}"/>
    <cellStyle name="20% - Accent5 8" xfId="33635" hidden="1" xr:uid="{00000000-0005-0000-0000-0000B80C0000}"/>
    <cellStyle name="20% - Accent5 8" xfId="33713" hidden="1" xr:uid="{00000000-0005-0000-0000-0000B90C0000}"/>
    <cellStyle name="20% - Accent5 8" xfId="33896" hidden="1" xr:uid="{00000000-0005-0000-0000-0000BA0C0000}"/>
    <cellStyle name="20% - Accent5 8" xfId="33972" hidden="1" xr:uid="{00000000-0005-0000-0000-0000BB0C0000}"/>
    <cellStyle name="20% - Accent5 9" xfId="540" hidden="1" xr:uid="{00000000-0005-0000-0000-0000BC0C0000}"/>
    <cellStyle name="20% - Accent5 9" xfId="864" hidden="1" xr:uid="{00000000-0005-0000-0000-0000BD0C0000}"/>
    <cellStyle name="20% - Accent5 9" xfId="1185" hidden="1" xr:uid="{00000000-0005-0000-0000-0000BE0C0000}"/>
    <cellStyle name="20% - Accent5 9" xfId="1527" hidden="1" xr:uid="{00000000-0005-0000-0000-0000BF0C0000}"/>
    <cellStyle name="20% - Accent5 9" xfId="6754" hidden="1" xr:uid="{00000000-0005-0000-0000-0000C00C0000}"/>
    <cellStyle name="20% - Accent5 9" xfId="7076" hidden="1" xr:uid="{00000000-0005-0000-0000-0000C10C0000}"/>
    <cellStyle name="20% - Accent5 9" xfId="7422" hidden="1" xr:uid="{00000000-0005-0000-0000-0000C20C0000}"/>
    <cellStyle name="20% - Accent5 9" xfId="8505" hidden="1" xr:uid="{00000000-0005-0000-0000-0000C30C0000}"/>
    <cellStyle name="20% - Accent5 9" xfId="5545" hidden="1" xr:uid="{00000000-0005-0000-0000-0000C40C0000}"/>
    <cellStyle name="20% - Accent5 9" xfId="6190" hidden="1" xr:uid="{00000000-0005-0000-0000-0000C50C0000}"/>
    <cellStyle name="20% - Accent5 9" xfId="13193" hidden="1" xr:uid="{00000000-0005-0000-0000-0000C60C0000}"/>
    <cellStyle name="20% - Accent5 9" xfId="13514" hidden="1" xr:uid="{00000000-0005-0000-0000-0000C70C0000}"/>
    <cellStyle name="20% - Accent5 9" xfId="13856" hidden="1" xr:uid="{00000000-0005-0000-0000-0000C80C0000}"/>
    <cellStyle name="20% - Accent5 9" xfId="14780" hidden="1" xr:uid="{00000000-0005-0000-0000-0000C90C0000}"/>
    <cellStyle name="20% - Accent5 9" xfId="4469" hidden="1" xr:uid="{00000000-0005-0000-0000-0000CA0C0000}"/>
    <cellStyle name="20% - Accent5 9" xfId="5936" hidden="1" xr:uid="{00000000-0005-0000-0000-0000CB0C0000}"/>
    <cellStyle name="20% - Accent5 9" xfId="19275" hidden="1" xr:uid="{00000000-0005-0000-0000-0000CC0C0000}"/>
    <cellStyle name="20% - Accent5 9" xfId="19597" hidden="1" xr:uid="{00000000-0005-0000-0000-0000CD0C0000}"/>
    <cellStyle name="20% - Accent5 9" xfId="19939" hidden="1" xr:uid="{00000000-0005-0000-0000-0000CE0C0000}"/>
    <cellStyle name="20% - Accent5 9" xfId="22528" hidden="1" xr:uid="{00000000-0005-0000-0000-0000CF0C0000}"/>
    <cellStyle name="20% - Accent5 9" xfId="22850" hidden="1" xr:uid="{00000000-0005-0000-0000-0000D00C0000}"/>
    <cellStyle name="20% - Accent5 9" xfId="23192" hidden="1" xr:uid="{00000000-0005-0000-0000-0000D10C0000}"/>
    <cellStyle name="20% - Accent5 9" xfId="25695" hidden="1" xr:uid="{00000000-0005-0000-0000-0000D20C0000}"/>
    <cellStyle name="20% - Accent5 9" xfId="26016" hidden="1" xr:uid="{00000000-0005-0000-0000-0000D30C0000}"/>
    <cellStyle name="20% - Accent5 9" xfId="28503" hidden="1" xr:uid="{00000000-0005-0000-0000-0000D40C0000}"/>
    <cellStyle name="20% - Accent5 9" xfId="28577" hidden="1" xr:uid="{00000000-0005-0000-0000-0000D50C0000}"/>
    <cellStyle name="20% - Accent5 9" xfId="28653" hidden="1" xr:uid="{00000000-0005-0000-0000-0000D60C0000}"/>
    <cellStyle name="20% - Accent5 9" xfId="28731" hidden="1" xr:uid="{00000000-0005-0000-0000-0000D70C0000}"/>
    <cellStyle name="20% - Accent5 9" xfId="29316" hidden="1" xr:uid="{00000000-0005-0000-0000-0000D80C0000}"/>
    <cellStyle name="20% - Accent5 9" xfId="29392" hidden="1" xr:uid="{00000000-0005-0000-0000-0000D90C0000}"/>
    <cellStyle name="20% - Accent5 9" xfId="29471" hidden="1" xr:uid="{00000000-0005-0000-0000-0000DA0C0000}"/>
    <cellStyle name="20% - Accent5 9" xfId="29577" hidden="1" xr:uid="{00000000-0005-0000-0000-0000DB0C0000}"/>
    <cellStyle name="20% - Accent5 9" xfId="29157" hidden="1" xr:uid="{00000000-0005-0000-0000-0000DC0C0000}"/>
    <cellStyle name="20% - Accent5 9" xfId="29237" hidden="1" xr:uid="{00000000-0005-0000-0000-0000DD0C0000}"/>
    <cellStyle name="20% - Accent5 9" xfId="29911" hidden="1" xr:uid="{00000000-0005-0000-0000-0000DE0C0000}"/>
    <cellStyle name="20% - Accent5 9" xfId="29987" hidden="1" xr:uid="{00000000-0005-0000-0000-0000DF0C0000}"/>
    <cellStyle name="20% - Accent5 9" xfId="30065" hidden="1" xr:uid="{00000000-0005-0000-0000-0000E00C0000}"/>
    <cellStyle name="20% - Accent5 9" xfId="30148" hidden="1" xr:uid="{00000000-0005-0000-0000-0000E10C0000}"/>
    <cellStyle name="20% - Accent5 9" xfId="29016" hidden="1" xr:uid="{00000000-0005-0000-0000-0000E20C0000}"/>
    <cellStyle name="20% - Accent5 9" xfId="29200" hidden="1" xr:uid="{00000000-0005-0000-0000-0000E30C0000}"/>
    <cellStyle name="20% - Accent5 9" xfId="30443" hidden="1" xr:uid="{00000000-0005-0000-0000-0000E40C0000}"/>
    <cellStyle name="20% - Accent5 9" xfId="30519" hidden="1" xr:uid="{00000000-0005-0000-0000-0000E50C0000}"/>
    <cellStyle name="20% - Accent5 9" xfId="30597" hidden="1" xr:uid="{00000000-0005-0000-0000-0000E60C0000}"/>
    <cellStyle name="20% - Accent5 9" xfId="30780" hidden="1" xr:uid="{00000000-0005-0000-0000-0000E70C0000}"/>
    <cellStyle name="20% - Accent5 9" xfId="30856" hidden="1" xr:uid="{00000000-0005-0000-0000-0000E80C0000}"/>
    <cellStyle name="20% - Accent5 9" xfId="30934" hidden="1" xr:uid="{00000000-0005-0000-0000-0000E90C0000}"/>
    <cellStyle name="20% - Accent5 9" xfId="31117" hidden="1" xr:uid="{00000000-0005-0000-0000-0000EA0C0000}"/>
    <cellStyle name="20% - Accent5 9" xfId="31193" hidden="1" xr:uid="{00000000-0005-0000-0000-0000EB0C0000}"/>
    <cellStyle name="20% - Accent5 9" xfId="31295" hidden="1" xr:uid="{00000000-0005-0000-0000-0000EC0C0000}"/>
    <cellStyle name="20% - Accent5 9" xfId="31369" hidden="1" xr:uid="{00000000-0005-0000-0000-0000ED0C0000}"/>
    <cellStyle name="20% - Accent5 9" xfId="31445" hidden="1" xr:uid="{00000000-0005-0000-0000-0000EE0C0000}"/>
    <cellStyle name="20% - Accent5 9" xfId="31523" hidden="1" xr:uid="{00000000-0005-0000-0000-0000EF0C0000}"/>
    <cellStyle name="20% - Accent5 9" xfId="32108" hidden="1" xr:uid="{00000000-0005-0000-0000-0000F00C0000}"/>
    <cellStyle name="20% - Accent5 9" xfId="32184" hidden="1" xr:uid="{00000000-0005-0000-0000-0000F10C0000}"/>
    <cellStyle name="20% - Accent5 9" xfId="32263" hidden="1" xr:uid="{00000000-0005-0000-0000-0000F20C0000}"/>
    <cellStyle name="20% - Accent5 9" xfId="32369" hidden="1" xr:uid="{00000000-0005-0000-0000-0000F30C0000}"/>
    <cellStyle name="20% - Accent5 9" xfId="31949" hidden="1" xr:uid="{00000000-0005-0000-0000-0000F40C0000}"/>
    <cellStyle name="20% - Accent5 9" xfId="32029" hidden="1" xr:uid="{00000000-0005-0000-0000-0000F50C0000}"/>
    <cellStyle name="20% - Accent5 9" xfId="32703" hidden="1" xr:uid="{00000000-0005-0000-0000-0000F60C0000}"/>
    <cellStyle name="20% - Accent5 9" xfId="32779" hidden="1" xr:uid="{00000000-0005-0000-0000-0000F70C0000}"/>
    <cellStyle name="20% - Accent5 9" xfId="32857" hidden="1" xr:uid="{00000000-0005-0000-0000-0000F80C0000}"/>
    <cellStyle name="20% - Accent5 9" xfId="32940" hidden="1" xr:uid="{00000000-0005-0000-0000-0000F90C0000}"/>
    <cellStyle name="20% - Accent5 9" xfId="31808" hidden="1" xr:uid="{00000000-0005-0000-0000-0000FA0C0000}"/>
    <cellStyle name="20% - Accent5 9" xfId="31992" hidden="1" xr:uid="{00000000-0005-0000-0000-0000FB0C0000}"/>
    <cellStyle name="20% - Accent5 9" xfId="33235" hidden="1" xr:uid="{00000000-0005-0000-0000-0000FC0C0000}"/>
    <cellStyle name="20% - Accent5 9" xfId="33311" hidden="1" xr:uid="{00000000-0005-0000-0000-0000FD0C0000}"/>
    <cellStyle name="20% - Accent5 9" xfId="33389" hidden="1" xr:uid="{00000000-0005-0000-0000-0000FE0C0000}"/>
    <cellStyle name="20% - Accent5 9" xfId="33572" hidden="1" xr:uid="{00000000-0005-0000-0000-0000FF0C0000}"/>
    <cellStyle name="20% - Accent5 9" xfId="33648" hidden="1" xr:uid="{00000000-0005-0000-0000-0000000D0000}"/>
    <cellStyle name="20% - Accent5 9" xfId="33726" hidden="1" xr:uid="{00000000-0005-0000-0000-0000010D0000}"/>
    <cellStyle name="20% - Accent5 9" xfId="33909" hidden="1" xr:uid="{00000000-0005-0000-0000-0000020D0000}"/>
    <cellStyle name="20% - Accent5 9" xfId="33985" hidden="1" xr:uid="{00000000-0005-0000-0000-0000030D0000}"/>
    <cellStyle name="20% - Accent6" xfId="41" builtinId="50" hidden="1" customBuiltin="1"/>
    <cellStyle name="20% - Accent6" xfId="89" builtinId="50" hidden="1" customBuiltin="1"/>
    <cellStyle name="20% - Accent6" xfId="124" builtinId="50" hidden="1" customBuiltin="1"/>
    <cellStyle name="20% - Accent6" xfId="167" builtinId="50" hidden="1" customBuiltin="1"/>
    <cellStyle name="20% - Accent6" xfId="209" builtinId="50" hidden="1" customBuiltin="1"/>
    <cellStyle name="20% - Accent6" xfId="243" builtinId="50" hidden="1" customBuiltin="1"/>
    <cellStyle name="20% - Accent6" xfId="280" builtinId="50" hidden="1" customBuiltin="1"/>
    <cellStyle name="20% - Accent6" xfId="317" builtinId="50" hidden="1" customBuiltin="1"/>
    <cellStyle name="20% - Accent6" xfId="351" builtinId="50" hidden="1" customBuiltin="1"/>
    <cellStyle name="20% - Accent6" xfId="386" builtinId="50" hidden="1" customBuiltin="1"/>
    <cellStyle name="20% - Accent6" xfId="3937" builtinId="50" hidden="1" customBuiltin="1"/>
    <cellStyle name="20% - Accent6" xfId="3971" builtinId="50" hidden="1" customBuiltin="1"/>
    <cellStyle name="20% - Accent6" xfId="4008" builtinId="50" hidden="1" customBuiltin="1"/>
    <cellStyle name="20% - Accent6" xfId="4045" builtinId="50" hidden="1" customBuiltin="1"/>
    <cellStyle name="20% - Accent6" xfId="4079" builtinId="50" hidden="1" customBuiltin="1"/>
    <cellStyle name="20% - Accent6" xfId="4277" builtinId="50" hidden="1" customBuiltin="1"/>
    <cellStyle name="20% - Accent6" xfId="10698" builtinId="50" hidden="1" customBuiltin="1"/>
    <cellStyle name="20% - Accent6" xfId="10784" builtinId="50" hidden="1" customBuiltin="1"/>
    <cellStyle name="20% - Accent6" xfId="7646" builtinId="50" hidden="1" customBuiltin="1"/>
    <cellStyle name="20% - Accent6" xfId="8294" builtinId="50" hidden="1" customBuiltin="1"/>
    <cellStyle name="20% - Accent6" xfId="5601" builtinId="50" hidden="1" customBuiltin="1"/>
    <cellStyle name="20% - Accent6" xfId="5580" builtinId="50" hidden="1" customBuiltin="1"/>
    <cellStyle name="20% - Accent6" xfId="5552" builtinId="50" hidden="1" customBuiltin="1"/>
    <cellStyle name="20% - Accent6" xfId="5050" builtinId="50" hidden="1" customBuiltin="1"/>
    <cellStyle name="20% - Accent6" xfId="5319" builtinId="50" hidden="1" customBuiltin="1"/>
    <cellStyle name="20% - Accent6" xfId="4083" builtinId="50" hidden="1" customBuiltin="1"/>
    <cellStyle name="20% - Accent6" xfId="4180" builtinId="50" hidden="1" customBuiltin="1"/>
    <cellStyle name="20% - Accent6" xfId="10304" builtinId="50" hidden="1" customBuiltin="1"/>
    <cellStyle name="20% - Accent6" xfId="16908" builtinId="50" hidden="1" customBuiltin="1"/>
    <cellStyle name="20% - Accent6" xfId="16987" builtinId="50" hidden="1" customBuiltin="1"/>
    <cellStyle name="20% - Accent6" xfId="14051" builtinId="50" hidden="1" customBuiltin="1"/>
    <cellStyle name="20% - Accent6" xfId="14596" builtinId="50" hidden="1" customBuiltin="1"/>
    <cellStyle name="20% - Accent6" xfId="4441" builtinId="50" hidden="1" customBuiltin="1"/>
    <cellStyle name="20% - Accent6" xfId="8433" builtinId="50" hidden="1" customBuiltin="1"/>
    <cellStyle name="20% - Accent6" xfId="8866" builtinId="50" hidden="1" customBuiltin="1"/>
    <cellStyle name="20% - Accent6" xfId="8254" builtinId="50" hidden="1" customBuiltin="1"/>
    <cellStyle name="20% - Accent6" xfId="6168" builtinId="50" hidden="1" customBuiltin="1"/>
    <cellStyle name="20% - Accent6" xfId="4095" builtinId="50" hidden="1" customBuiltin="1"/>
    <cellStyle name="20% - Accent6" xfId="8392" builtinId="50" hidden="1" customBuiltin="1"/>
    <cellStyle name="20% - Accent6" xfId="16543" builtinId="50" hidden="1" customBuiltin="1"/>
    <cellStyle name="20% - Accent6" xfId="18249" builtinId="50" hidden="1" customBuiltin="1"/>
    <cellStyle name="20% - Accent6" xfId="7881" builtinId="50" hidden="1" customBuiltin="1"/>
    <cellStyle name="20% - Accent6" xfId="13944" builtinId="50" hidden="1" customBuiltin="1"/>
    <cellStyle name="20% - Accent6" xfId="13996" builtinId="50" hidden="1" customBuiltin="1"/>
    <cellStyle name="20% - Accent6" xfId="5723" builtinId="50" hidden="1" customBuiltin="1"/>
    <cellStyle name="20% - Accent6" xfId="10736" builtinId="50" hidden="1" customBuiltin="1"/>
    <cellStyle name="20% - Accent6" xfId="21518" builtinId="50" hidden="1" customBuiltin="1"/>
    <cellStyle name="20% - Accent6" xfId="14561" builtinId="50" hidden="1" customBuiltin="1"/>
    <cellStyle name="20% - Accent6" xfId="10859" builtinId="50" hidden="1" customBuiltin="1"/>
    <cellStyle name="20% - Accent6" xfId="16885" builtinId="50" hidden="1" customBuiltin="1"/>
    <cellStyle name="20% - Accent6" xfId="20057" builtinId="50" hidden="1" customBuiltin="1"/>
    <cellStyle name="20% - Accent6" xfId="14104" builtinId="50" hidden="1" customBuiltin="1"/>
    <cellStyle name="20% - Accent6 10" xfId="544" hidden="1" xr:uid="{00000000-0005-0000-0000-0000380D0000}"/>
    <cellStyle name="20% - Accent6 10" xfId="868" hidden="1" xr:uid="{00000000-0005-0000-0000-0000390D0000}"/>
    <cellStyle name="20% - Accent6 10" xfId="1189" hidden="1" xr:uid="{00000000-0005-0000-0000-00003A0D0000}"/>
    <cellStyle name="20% - Accent6 10" xfId="1531" hidden="1" xr:uid="{00000000-0005-0000-0000-00003B0D0000}"/>
    <cellStyle name="20% - Accent6 10" xfId="6758" hidden="1" xr:uid="{00000000-0005-0000-0000-00003C0D0000}"/>
    <cellStyle name="20% - Accent6 10" xfId="7080" hidden="1" xr:uid="{00000000-0005-0000-0000-00003D0D0000}"/>
    <cellStyle name="20% - Accent6 10" xfId="7426" hidden="1" xr:uid="{00000000-0005-0000-0000-00003E0D0000}"/>
    <cellStyle name="20% - Accent6 10" xfId="8409" hidden="1" xr:uid="{00000000-0005-0000-0000-00003F0D0000}"/>
    <cellStyle name="20% - Accent6 10" xfId="5403" hidden="1" xr:uid="{00000000-0005-0000-0000-0000400D0000}"/>
    <cellStyle name="20% - Accent6 10" xfId="6142" hidden="1" xr:uid="{00000000-0005-0000-0000-0000410D0000}"/>
    <cellStyle name="20% - Accent6 10" xfId="13197" hidden="1" xr:uid="{00000000-0005-0000-0000-0000420D0000}"/>
    <cellStyle name="20% - Accent6 10" xfId="13518" hidden="1" xr:uid="{00000000-0005-0000-0000-0000430D0000}"/>
    <cellStyle name="20% - Accent6 10" xfId="13860" hidden="1" xr:uid="{00000000-0005-0000-0000-0000440D0000}"/>
    <cellStyle name="20% - Accent6 10" xfId="14694" hidden="1" xr:uid="{00000000-0005-0000-0000-0000450D0000}"/>
    <cellStyle name="20% - Accent6 10" xfId="8278" hidden="1" xr:uid="{00000000-0005-0000-0000-0000460D0000}"/>
    <cellStyle name="20% - Accent6 10" xfId="4662" hidden="1" xr:uid="{00000000-0005-0000-0000-0000470D0000}"/>
    <cellStyle name="20% - Accent6 10" xfId="19279" hidden="1" xr:uid="{00000000-0005-0000-0000-0000480D0000}"/>
    <cellStyle name="20% - Accent6 10" xfId="19601" hidden="1" xr:uid="{00000000-0005-0000-0000-0000490D0000}"/>
    <cellStyle name="20% - Accent6 10" xfId="19943" hidden="1" xr:uid="{00000000-0005-0000-0000-00004A0D0000}"/>
    <cellStyle name="20% - Accent6 10" xfId="22532" hidden="1" xr:uid="{00000000-0005-0000-0000-00004B0D0000}"/>
    <cellStyle name="20% - Accent6 10" xfId="22854" hidden="1" xr:uid="{00000000-0005-0000-0000-00004C0D0000}"/>
    <cellStyle name="20% - Accent6 10" xfId="23196" hidden="1" xr:uid="{00000000-0005-0000-0000-00004D0D0000}"/>
    <cellStyle name="20% - Accent6 10" xfId="25699" hidden="1" xr:uid="{00000000-0005-0000-0000-00004E0D0000}"/>
    <cellStyle name="20% - Accent6 10" xfId="26020" hidden="1" xr:uid="{00000000-0005-0000-0000-00004F0D0000}"/>
    <cellStyle name="20% - Accent6 10" xfId="28505" hidden="1" xr:uid="{00000000-0005-0000-0000-0000500D0000}"/>
    <cellStyle name="20% - Accent6 10" xfId="28579" hidden="1" xr:uid="{00000000-0005-0000-0000-0000510D0000}"/>
    <cellStyle name="20% - Accent6 10" xfId="28655" hidden="1" xr:uid="{00000000-0005-0000-0000-0000520D0000}"/>
    <cellStyle name="20% - Accent6 10" xfId="28733" hidden="1" xr:uid="{00000000-0005-0000-0000-0000530D0000}"/>
    <cellStyle name="20% - Accent6 10" xfId="29318" hidden="1" xr:uid="{00000000-0005-0000-0000-0000540D0000}"/>
    <cellStyle name="20% - Accent6 10" xfId="29394" hidden="1" xr:uid="{00000000-0005-0000-0000-0000550D0000}"/>
    <cellStyle name="20% - Accent6 10" xfId="29473" hidden="1" xr:uid="{00000000-0005-0000-0000-0000560D0000}"/>
    <cellStyle name="20% - Accent6 10" xfId="29574" hidden="1" xr:uid="{00000000-0005-0000-0000-0000570D0000}"/>
    <cellStyle name="20% - Accent6 10" xfId="29135" hidden="1" xr:uid="{00000000-0005-0000-0000-0000580D0000}"/>
    <cellStyle name="20% - Accent6 10" xfId="29230" hidden="1" xr:uid="{00000000-0005-0000-0000-0000590D0000}"/>
    <cellStyle name="20% - Accent6 10" xfId="29913" hidden="1" xr:uid="{00000000-0005-0000-0000-00005A0D0000}"/>
    <cellStyle name="20% - Accent6 10" xfId="29989" hidden="1" xr:uid="{00000000-0005-0000-0000-00005B0D0000}"/>
    <cellStyle name="20% - Accent6 10" xfId="30067" hidden="1" xr:uid="{00000000-0005-0000-0000-00005C0D0000}"/>
    <cellStyle name="20% - Accent6 10" xfId="30145" hidden="1" xr:uid="{00000000-0005-0000-0000-00005D0D0000}"/>
    <cellStyle name="20% - Accent6 10" xfId="29563" hidden="1" xr:uid="{00000000-0005-0000-0000-00005E0D0000}"/>
    <cellStyle name="20% - Accent6 10" xfId="29037" hidden="1" xr:uid="{00000000-0005-0000-0000-00005F0D0000}"/>
    <cellStyle name="20% - Accent6 10" xfId="30445" hidden="1" xr:uid="{00000000-0005-0000-0000-0000600D0000}"/>
    <cellStyle name="20% - Accent6 10" xfId="30521" hidden="1" xr:uid="{00000000-0005-0000-0000-0000610D0000}"/>
    <cellStyle name="20% - Accent6 10" xfId="30599" hidden="1" xr:uid="{00000000-0005-0000-0000-0000620D0000}"/>
    <cellStyle name="20% - Accent6 10" xfId="30782" hidden="1" xr:uid="{00000000-0005-0000-0000-0000630D0000}"/>
    <cellStyle name="20% - Accent6 10" xfId="30858" hidden="1" xr:uid="{00000000-0005-0000-0000-0000640D0000}"/>
    <cellStyle name="20% - Accent6 10" xfId="30936" hidden="1" xr:uid="{00000000-0005-0000-0000-0000650D0000}"/>
    <cellStyle name="20% - Accent6 10" xfId="31119" hidden="1" xr:uid="{00000000-0005-0000-0000-0000660D0000}"/>
    <cellStyle name="20% - Accent6 10" xfId="31195" hidden="1" xr:uid="{00000000-0005-0000-0000-0000670D0000}"/>
    <cellStyle name="20% - Accent6 10" xfId="31297" hidden="1" xr:uid="{00000000-0005-0000-0000-0000680D0000}"/>
    <cellStyle name="20% - Accent6 10" xfId="31371" hidden="1" xr:uid="{00000000-0005-0000-0000-0000690D0000}"/>
    <cellStyle name="20% - Accent6 10" xfId="31447" hidden="1" xr:uid="{00000000-0005-0000-0000-00006A0D0000}"/>
    <cellStyle name="20% - Accent6 10" xfId="31525" hidden="1" xr:uid="{00000000-0005-0000-0000-00006B0D0000}"/>
    <cellStyle name="20% - Accent6 10" xfId="32110" hidden="1" xr:uid="{00000000-0005-0000-0000-00006C0D0000}"/>
    <cellStyle name="20% - Accent6 10" xfId="32186" hidden="1" xr:uid="{00000000-0005-0000-0000-00006D0D0000}"/>
    <cellStyle name="20% - Accent6 10" xfId="32265" hidden="1" xr:uid="{00000000-0005-0000-0000-00006E0D0000}"/>
    <cellStyle name="20% - Accent6 10" xfId="32366" hidden="1" xr:uid="{00000000-0005-0000-0000-00006F0D0000}"/>
    <cellStyle name="20% - Accent6 10" xfId="31927" hidden="1" xr:uid="{00000000-0005-0000-0000-0000700D0000}"/>
    <cellStyle name="20% - Accent6 10" xfId="32022" hidden="1" xr:uid="{00000000-0005-0000-0000-0000710D0000}"/>
    <cellStyle name="20% - Accent6 10" xfId="32705" hidden="1" xr:uid="{00000000-0005-0000-0000-0000720D0000}"/>
    <cellStyle name="20% - Accent6 10" xfId="32781" hidden="1" xr:uid="{00000000-0005-0000-0000-0000730D0000}"/>
    <cellStyle name="20% - Accent6 10" xfId="32859" hidden="1" xr:uid="{00000000-0005-0000-0000-0000740D0000}"/>
    <cellStyle name="20% - Accent6 10" xfId="32937" hidden="1" xr:uid="{00000000-0005-0000-0000-0000750D0000}"/>
    <cellStyle name="20% - Accent6 10" xfId="32355" hidden="1" xr:uid="{00000000-0005-0000-0000-0000760D0000}"/>
    <cellStyle name="20% - Accent6 10" xfId="31829" hidden="1" xr:uid="{00000000-0005-0000-0000-0000770D0000}"/>
    <cellStyle name="20% - Accent6 10" xfId="33237" hidden="1" xr:uid="{00000000-0005-0000-0000-0000780D0000}"/>
    <cellStyle name="20% - Accent6 10" xfId="33313" hidden="1" xr:uid="{00000000-0005-0000-0000-0000790D0000}"/>
    <cellStyle name="20% - Accent6 10" xfId="33391" hidden="1" xr:uid="{00000000-0005-0000-0000-00007A0D0000}"/>
    <cellStyle name="20% - Accent6 10" xfId="33574" hidden="1" xr:uid="{00000000-0005-0000-0000-00007B0D0000}"/>
    <cellStyle name="20% - Accent6 10" xfId="33650" hidden="1" xr:uid="{00000000-0005-0000-0000-00007C0D0000}"/>
    <cellStyle name="20% - Accent6 10" xfId="33728" hidden="1" xr:uid="{00000000-0005-0000-0000-00007D0D0000}"/>
    <cellStyle name="20% - Accent6 10" xfId="33911" hidden="1" xr:uid="{00000000-0005-0000-0000-00007E0D0000}"/>
    <cellStyle name="20% - Accent6 10" xfId="33987" hidden="1" xr:uid="{00000000-0005-0000-0000-00007F0D0000}"/>
    <cellStyle name="20% - Accent6 11" xfId="580" hidden="1" xr:uid="{00000000-0005-0000-0000-0000800D0000}"/>
    <cellStyle name="20% - Accent6 11" xfId="904" hidden="1" xr:uid="{00000000-0005-0000-0000-0000810D0000}"/>
    <cellStyle name="20% - Accent6 11" xfId="1225" hidden="1" xr:uid="{00000000-0005-0000-0000-0000820D0000}"/>
    <cellStyle name="20% - Accent6 11" xfId="1567" hidden="1" xr:uid="{00000000-0005-0000-0000-0000830D0000}"/>
    <cellStyle name="20% - Accent6 11" xfId="6794" hidden="1" xr:uid="{00000000-0005-0000-0000-0000840D0000}"/>
    <cellStyle name="20% - Accent6 11" xfId="7116" hidden="1" xr:uid="{00000000-0005-0000-0000-0000850D0000}"/>
    <cellStyle name="20% - Accent6 11" xfId="7462" hidden="1" xr:uid="{00000000-0005-0000-0000-0000860D0000}"/>
    <cellStyle name="20% - Accent6 11" xfId="7803" hidden="1" xr:uid="{00000000-0005-0000-0000-0000870D0000}"/>
    <cellStyle name="20% - Accent6 11" xfId="3896" hidden="1" xr:uid="{00000000-0005-0000-0000-0000880D0000}"/>
    <cellStyle name="20% - Accent6 11" xfId="6187" hidden="1" xr:uid="{00000000-0005-0000-0000-0000890D0000}"/>
    <cellStyle name="20% - Accent6 11" xfId="13233" hidden="1" xr:uid="{00000000-0005-0000-0000-00008A0D0000}"/>
    <cellStyle name="20% - Accent6 11" xfId="13554" hidden="1" xr:uid="{00000000-0005-0000-0000-00008B0D0000}"/>
    <cellStyle name="20% - Accent6 11" xfId="13896" hidden="1" xr:uid="{00000000-0005-0000-0000-00008C0D0000}"/>
    <cellStyle name="20% - Accent6 11" xfId="14181" hidden="1" xr:uid="{00000000-0005-0000-0000-00008D0D0000}"/>
    <cellStyle name="20% - Accent6 11" xfId="5135" hidden="1" xr:uid="{00000000-0005-0000-0000-00008E0D0000}"/>
    <cellStyle name="20% - Accent6 11" xfId="10704" hidden="1" xr:uid="{00000000-0005-0000-0000-00008F0D0000}"/>
    <cellStyle name="20% - Accent6 11" xfId="19316" hidden="1" xr:uid="{00000000-0005-0000-0000-0000900D0000}"/>
    <cellStyle name="20% - Accent6 11" xfId="19637" hidden="1" xr:uid="{00000000-0005-0000-0000-0000910D0000}"/>
    <cellStyle name="20% - Accent6 11" xfId="19979" hidden="1" xr:uid="{00000000-0005-0000-0000-0000920D0000}"/>
    <cellStyle name="20% - Accent6 11" xfId="22569" hidden="1" xr:uid="{00000000-0005-0000-0000-0000930D0000}"/>
    <cellStyle name="20% - Accent6 11" xfId="22890" hidden="1" xr:uid="{00000000-0005-0000-0000-0000940D0000}"/>
    <cellStyle name="20% - Accent6 11" xfId="23232" hidden="1" xr:uid="{00000000-0005-0000-0000-0000950D0000}"/>
    <cellStyle name="20% - Accent6 11" xfId="25735" hidden="1" xr:uid="{00000000-0005-0000-0000-0000960D0000}"/>
    <cellStyle name="20% - Accent6 11" xfId="26056" hidden="1" xr:uid="{00000000-0005-0000-0000-0000970D0000}"/>
    <cellStyle name="20% - Accent6 11" xfId="28518" hidden="1" xr:uid="{00000000-0005-0000-0000-0000980D0000}"/>
    <cellStyle name="20% - Accent6 11" xfId="28592" hidden="1" xr:uid="{00000000-0005-0000-0000-0000990D0000}"/>
    <cellStyle name="20% - Accent6 11" xfId="28668" hidden="1" xr:uid="{00000000-0005-0000-0000-00009A0D0000}"/>
    <cellStyle name="20% - Accent6 11" xfId="28746" hidden="1" xr:uid="{00000000-0005-0000-0000-00009B0D0000}"/>
    <cellStyle name="20% - Accent6 11" xfId="29331" hidden="1" xr:uid="{00000000-0005-0000-0000-00009C0D0000}"/>
    <cellStyle name="20% - Accent6 11" xfId="29407" hidden="1" xr:uid="{00000000-0005-0000-0000-00009D0D0000}"/>
    <cellStyle name="20% - Accent6 11" xfId="29486" hidden="1" xr:uid="{00000000-0005-0000-0000-00009E0D0000}"/>
    <cellStyle name="20% - Accent6 11" xfId="29529" hidden="1" xr:uid="{00000000-0005-0000-0000-00009F0D0000}"/>
    <cellStyle name="20% - Accent6 11" xfId="28976" hidden="1" xr:uid="{00000000-0005-0000-0000-0000A00D0000}"/>
    <cellStyle name="20% - Accent6 11" xfId="29235" hidden="1" xr:uid="{00000000-0005-0000-0000-0000A10D0000}"/>
    <cellStyle name="20% - Accent6 11" xfId="29926" hidden="1" xr:uid="{00000000-0005-0000-0000-0000A20D0000}"/>
    <cellStyle name="20% - Accent6 11" xfId="30002" hidden="1" xr:uid="{00000000-0005-0000-0000-0000A30D0000}"/>
    <cellStyle name="20% - Accent6 11" xfId="30080" hidden="1" xr:uid="{00000000-0005-0000-0000-0000A40D0000}"/>
    <cellStyle name="20% - Accent6 11" xfId="30117" hidden="1" xr:uid="{00000000-0005-0000-0000-0000A50D0000}"/>
    <cellStyle name="20% - Accent6 11" xfId="29099" hidden="1" xr:uid="{00000000-0005-0000-0000-0000A60D0000}"/>
    <cellStyle name="20% - Accent6 11" xfId="29715" hidden="1" xr:uid="{00000000-0005-0000-0000-0000A70D0000}"/>
    <cellStyle name="20% - Accent6 11" xfId="30458" hidden="1" xr:uid="{00000000-0005-0000-0000-0000A80D0000}"/>
    <cellStyle name="20% - Accent6 11" xfId="30534" hidden="1" xr:uid="{00000000-0005-0000-0000-0000A90D0000}"/>
    <cellStyle name="20% - Accent6 11" xfId="30612" hidden="1" xr:uid="{00000000-0005-0000-0000-0000AA0D0000}"/>
    <cellStyle name="20% - Accent6 11" xfId="30795" hidden="1" xr:uid="{00000000-0005-0000-0000-0000AB0D0000}"/>
    <cellStyle name="20% - Accent6 11" xfId="30871" hidden="1" xr:uid="{00000000-0005-0000-0000-0000AC0D0000}"/>
    <cellStyle name="20% - Accent6 11" xfId="30949" hidden="1" xr:uid="{00000000-0005-0000-0000-0000AD0D0000}"/>
    <cellStyle name="20% - Accent6 11" xfId="31132" hidden="1" xr:uid="{00000000-0005-0000-0000-0000AE0D0000}"/>
    <cellStyle name="20% - Accent6 11" xfId="31208" hidden="1" xr:uid="{00000000-0005-0000-0000-0000AF0D0000}"/>
    <cellStyle name="20% - Accent6 11" xfId="31310" hidden="1" xr:uid="{00000000-0005-0000-0000-0000B00D0000}"/>
    <cellStyle name="20% - Accent6 11" xfId="31384" hidden="1" xr:uid="{00000000-0005-0000-0000-0000B10D0000}"/>
    <cellStyle name="20% - Accent6 11" xfId="31460" hidden="1" xr:uid="{00000000-0005-0000-0000-0000B20D0000}"/>
    <cellStyle name="20% - Accent6 11" xfId="31538" hidden="1" xr:uid="{00000000-0005-0000-0000-0000B30D0000}"/>
    <cellStyle name="20% - Accent6 11" xfId="32123" hidden="1" xr:uid="{00000000-0005-0000-0000-0000B40D0000}"/>
    <cellStyle name="20% - Accent6 11" xfId="32199" hidden="1" xr:uid="{00000000-0005-0000-0000-0000B50D0000}"/>
    <cellStyle name="20% - Accent6 11" xfId="32278" hidden="1" xr:uid="{00000000-0005-0000-0000-0000B60D0000}"/>
    <cellStyle name="20% - Accent6 11" xfId="32321" hidden="1" xr:uid="{00000000-0005-0000-0000-0000B70D0000}"/>
    <cellStyle name="20% - Accent6 11" xfId="31768" hidden="1" xr:uid="{00000000-0005-0000-0000-0000B80D0000}"/>
    <cellStyle name="20% - Accent6 11" xfId="32027" hidden="1" xr:uid="{00000000-0005-0000-0000-0000B90D0000}"/>
    <cellStyle name="20% - Accent6 11" xfId="32718" hidden="1" xr:uid="{00000000-0005-0000-0000-0000BA0D0000}"/>
    <cellStyle name="20% - Accent6 11" xfId="32794" hidden="1" xr:uid="{00000000-0005-0000-0000-0000BB0D0000}"/>
    <cellStyle name="20% - Accent6 11" xfId="32872" hidden="1" xr:uid="{00000000-0005-0000-0000-0000BC0D0000}"/>
    <cellStyle name="20% - Accent6 11" xfId="32909" hidden="1" xr:uid="{00000000-0005-0000-0000-0000BD0D0000}"/>
    <cellStyle name="20% - Accent6 11" xfId="31891" hidden="1" xr:uid="{00000000-0005-0000-0000-0000BE0D0000}"/>
    <cellStyle name="20% - Accent6 11" xfId="32507" hidden="1" xr:uid="{00000000-0005-0000-0000-0000BF0D0000}"/>
    <cellStyle name="20% - Accent6 11" xfId="33250" hidden="1" xr:uid="{00000000-0005-0000-0000-0000C00D0000}"/>
    <cellStyle name="20% - Accent6 11" xfId="33326" hidden="1" xr:uid="{00000000-0005-0000-0000-0000C10D0000}"/>
    <cellStyle name="20% - Accent6 11" xfId="33404" hidden="1" xr:uid="{00000000-0005-0000-0000-0000C20D0000}"/>
    <cellStyle name="20% - Accent6 11" xfId="33587" hidden="1" xr:uid="{00000000-0005-0000-0000-0000C30D0000}"/>
    <cellStyle name="20% - Accent6 11" xfId="33663" hidden="1" xr:uid="{00000000-0005-0000-0000-0000C40D0000}"/>
    <cellStyle name="20% - Accent6 11" xfId="33741" hidden="1" xr:uid="{00000000-0005-0000-0000-0000C50D0000}"/>
    <cellStyle name="20% - Accent6 11" xfId="33924" hidden="1" xr:uid="{00000000-0005-0000-0000-0000C60D0000}"/>
    <cellStyle name="20% - Accent6 11" xfId="34000" hidden="1" xr:uid="{00000000-0005-0000-0000-0000C70D0000}"/>
    <cellStyle name="20% - Accent6 12" xfId="614" hidden="1" xr:uid="{00000000-0005-0000-0000-0000C80D0000}"/>
    <cellStyle name="20% - Accent6 12" xfId="939" hidden="1" xr:uid="{00000000-0005-0000-0000-0000C90D0000}"/>
    <cellStyle name="20% - Accent6 12" xfId="1259" hidden="1" xr:uid="{00000000-0005-0000-0000-0000CA0D0000}"/>
    <cellStyle name="20% - Accent6 12" xfId="1601" hidden="1" xr:uid="{00000000-0005-0000-0000-0000CB0D0000}"/>
    <cellStyle name="20% - Accent6 12" xfId="6829" hidden="1" xr:uid="{00000000-0005-0000-0000-0000CC0D0000}"/>
    <cellStyle name="20% - Accent6 12" xfId="7150" hidden="1" xr:uid="{00000000-0005-0000-0000-0000CD0D0000}"/>
    <cellStyle name="20% - Accent6 12" xfId="7496" hidden="1" xr:uid="{00000000-0005-0000-0000-0000CE0D0000}"/>
    <cellStyle name="20% - Accent6 12" xfId="8371" hidden="1" xr:uid="{00000000-0005-0000-0000-0000CF0D0000}"/>
    <cellStyle name="20% - Accent6 12" xfId="4119" hidden="1" xr:uid="{00000000-0005-0000-0000-0000D00D0000}"/>
    <cellStyle name="20% - Accent6 12" xfId="5556" hidden="1" xr:uid="{00000000-0005-0000-0000-0000D10D0000}"/>
    <cellStyle name="20% - Accent6 12" xfId="13268" hidden="1" xr:uid="{00000000-0005-0000-0000-0000D20D0000}"/>
    <cellStyle name="20% - Accent6 12" xfId="13588" hidden="1" xr:uid="{00000000-0005-0000-0000-0000D30D0000}"/>
    <cellStyle name="20% - Accent6 12" xfId="13930" hidden="1" xr:uid="{00000000-0005-0000-0000-0000D40D0000}"/>
    <cellStyle name="20% - Accent6 12" xfId="14665" hidden="1" xr:uid="{00000000-0005-0000-0000-0000D50D0000}"/>
    <cellStyle name="20% - Accent6 12" xfId="6309" hidden="1" xr:uid="{00000000-0005-0000-0000-0000D60D0000}"/>
    <cellStyle name="20% - Accent6 12" xfId="4573" hidden="1" xr:uid="{00000000-0005-0000-0000-0000D70D0000}"/>
    <cellStyle name="20% - Accent6 12" xfId="19351" hidden="1" xr:uid="{00000000-0005-0000-0000-0000D80D0000}"/>
    <cellStyle name="20% - Accent6 12" xfId="19671" hidden="1" xr:uid="{00000000-0005-0000-0000-0000D90D0000}"/>
    <cellStyle name="20% - Accent6 12" xfId="20013" hidden="1" xr:uid="{00000000-0005-0000-0000-0000DA0D0000}"/>
    <cellStyle name="20% - Accent6 12" xfId="22604" hidden="1" xr:uid="{00000000-0005-0000-0000-0000DB0D0000}"/>
    <cellStyle name="20% - Accent6 12" xfId="22924" hidden="1" xr:uid="{00000000-0005-0000-0000-0000DC0D0000}"/>
    <cellStyle name="20% - Accent6 12" xfId="23266" hidden="1" xr:uid="{00000000-0005-0000-0000-0000DD0D0000}"/>
    <cellStyle name="20% - Accent6 12" xfId="25770" hidden="1" xr:uid="{00000000-0005-0000-0000-0000DE0D0000}"/>
    <cellStyle name="20% - Accent6 12" xfId="26090" hidden="1" xr:uid="{00000000-0005-0000-0000-0000DF0D0000}"/>
    <cellStyle name="20% - Accent6 12" xfId="28531" hidden="1" xr:uid="{00000000-0005-0000-0000-0000E00D0000}"/>
    <cellStyle name="20% - Accent6 12" xfId="28606" hidden="1" xr:uid="{00000000-0005-0000-0000-0000E10D0000}"/>
    <cellStyle name="20% - Accent6 12" xfId="28681" hidden="1" xr:uid="{00000000-0005-0000-0000-0000E20D0000}"/>
    <cellStyle name="20% - Accent6 12" xfId="28759" hidden="1" xr:uid="{00000000-0005-0000-0000-0000E30D0000}"/>
    <cellStyle name="20% - Accent6 12" xfId="29345" hidden="1" xr:uid="{00000000-0005-0000-0000-0000E40D0000}"/>
    <cellStyle name="20% - Accent6 12" xfId="29420" hidden="1" xr:uid="{00000000-0005-0000-0000-0000E50D0000}"/>
    <cellStyle name="20% - Accent6 12" xfId="29499" hidden="1" xr:uid="{00000000-0005-0000-0000-0000E60D0000}"/>
    <cellStyle name="20% - Accent6 12" xfId="29568" hidden="1" xr:uid="{00000000-0005-0000-0000-0000E70D0000}"/>
    <cellStyle name="20% - Accent6 12" xfId="28982" hidden="1" xr:uid="{00000000-0005-0000-0000-0000E80D0000}"/>
    <cellStyle name="20% - Accent6 12" xfId="29158" hidden="1" xr:uid="{00000000-0005-0000-0000-0000E90D0000}"/>
    <cellStyle name="20% - Accent6 12" xfId="29940" hidden="1" xr:uid="{00000000-0005-0000-0000-0000EA0D0000}"/>
    <cellStyle name="20% - Accent6 12" xfId="30015" hidden="1" xr:uid="{00000000-0005-0000-0000-0000EB0D0000}"/>
    <cellStyle name="20% - Accent6 12" xfId="30093" hidden="1" xr:uid="{00000000-0005-0000-0000-0000EC0D0000}"/>
    <cellStyle name="20% - Accent6 12" xfId="30142" hidden="1" xr:uid="{00000000-0005-0000-0000-0000ED0D0000}"/>
    <cellStyle name="20% - Accent6 12" xfId="29257" hidden="1" xr:uid="{00000000-0005-0000-0000-0000EE0D0000}"/>
    <cellStyle name="20% - Accent6 12" xfId="29028" hidden="1" xr:uid="{00000000-0005-0000-0000-0000EF0D0000}"/>
    <cellStyle name="20% - Accent6 12" xfId="30472" hidden="1" xr:uid="{00000000-0005-0000-0000-0000F00D0000}"/>
    <cellStyle name="20% - Accent6 12" xfId="30547" hidden="1" xr:uid="{00000000-0005-0000-0000-0000F10D0000}"/>
    <cellStyle name="20% - Accent6 12" xfId="30625" hidden="1" xr:uid="{00000000-0005-0000-0000-0000F20D0000}"/>
    <cellStyle name="20% - Accent6 12" xfId="30809" hidden="1" xr:uid="{00000000-0005-0000-0000-0000F30D0000}"/>
    <cellStyle name="20% - Accent6 12" xfId="30884" hidden="1" xr:uid="{00000000-0005-0000-0000-0000F40D0000}"/>
    <cellStyle name="20% - Accent6 12" xfId="30962" hidden="1" xr:uid="{00000000-0005-0000-0000-0000F50D0000}"/>
    <cellStyle name="20% - Accent6 12" xfId="31146" hidden="1" xr:uid="{00000000-0005-0000-0000-0000F60D0000}"/>
    <cellStyle name="20% - Accent6 12" xfId="31221" hidden="1" xr:uid="{00000000-0005-0000-0000-0000F70D0000}"/>
    <cellStyle name="20% - Accent6 12" xfId="31323" hidden="1" xr:uid="{00000000-0005-0000-0000-0000F80D0000}"/>
    <cellStyle name="20% - Accent6 12" xfId="31398" hidden="1" xr:uid="{00000000-0005-0000-0000-0000F90D0000}"/>
    <cellStyle name="20% - Accent6 12" xfId="31473" hidden="1" xr:uid="{00000000-0005-0000-0000-0000FA0D0000}"/>
    <cellStyle name="20% - Accent6 12" xfId="31551" hidden="1" xr:uid="{00000000-0005-0000-0000-0000FB0D0000}"/>
    <cellStyle name="20% - Accent6 12" xfId="32137" hidden="1" xr:uid="{00000000-0005-0000-0000-0000FC0D0000}"/>
    <cellStyle name="20% - Accent6 12" xfId="32212" hidden="1" xr:uid="{00000000-0005-0000-0000-0000FD0D0000}"/>
    <cellStyle name="20% - Accent6 12" xfId="32291" hidden="1" xr:uid="{00000000-0005-0000-0000-0000FE0D0000}"/>
    <cellStyle name="20% - Accent6 12" xfId="32360" hidden="1" xr:uid="{00000000-0005-0000-0000-0000FF0D0000}"/>
    <cellStyle name="20% - Accent6 12" xfId="31774" hidden="1" xr:uid="{00000000-0005-0000-0000-0000000E0000}"/>
    <cellStyle name="20% - Accent6 12" xfId="31950" hidden="1" xr:uid="{00000000-0005-0000-0000-0000010E0000}"/>
    <cellStyle name="20% - Accent6 12" xfId="32732" hidden="1" xr:uid="{00000000-0005-0000-0000-0000020E0000}"/>
    <cellStyle name="20% - Accent6 12" xfId="32807" hidden="1" xr:uid="{00000000-0005-0000-0000-0000030E0000}"/>
    <cellStyle name="20% - Accent6 12" xfId="32885" hidden="1" xr:uid="{00000000-0005-0000-0000-0000040E0000}"/>
    <cellStyle name="20% - Accent6 12" xfId="32934" hidden="1" xr:uid="{00000000-0005-0000-0000-0000050E0000}"/>
    <cellStyle name="20% - Accent6 12" xfId="32049" hidden="1" xr:uid="{00000000-0005-0000-0000-0000060E0000}"/>
    <cellStyle name="20% - Accent6 12" xfId="31820" hidden="1" xr:uid="{00000000-0005-0000-0000-0000070E0000}"/>
    <cellStyle name="20% - Accent6 12" xfId="33264" hidden="1" xr:uid="{00000000-0005-0000-0000-0000080E0000}"/>
    <cellStyle name="20% - Accent6 12" xfId="33339" hidden="1" xr:uid="{00000000-0005-0000-0000-0000090E0000}"/>
    <cellStyle name="20% - Accent6 12" xfId="33417" hidden="1" xr:uid="{00000000-0005-0000-0000-00000A0E0000}"/>
    <cellStyle name="20% - Accent6 12" xfId="33601" hidden="1" xr:uid="{00000000-0005-0000-0000-00000B0E0000}"/>
    <cellStyle name="20% - Accent6 12" xfId="33676" hidden="1" xr:uid="{00000000-0005-0000-0000-00000C0E0000}"/>
    <cellStyle name="20% - Accent6 12" xfId="33754" hidden="1" xr:uid="{00000000-0005-0000-0000-00000D0E0000}"/>
    <cellStyle name="20% - Accent6 12" xfId="33938" hidden="1" xr:uid="{00000000-0005-0000-0000-00000E0E0000}"/>
    <cellStyle name="20% - Accent6 12" xfId="34013" hidden="1" xr:uid="{00000000-0005-0000-0000-00000F0E0000}"/>
    <cellStyle name="20% - Accent6 13" xfId="1636" hidden="1" xr:uid="{00000000-0005-0000-0000-0000100E0000}"/>
    <cellStyle name="20% - Accent6 13" xfId="2902" hidden="1" xr:uid="{00000000-0005-0000-0000-0000110E0000}"/>
    <cellStyle name="20% - Accent6 13" xfId="9528" hidden="1" xr:uid="{00000000-0005-0000-0000-0000120E0000}"/>
    <cellStyle name="20% - Accent6 13" xfId="12041" hidden="1" xr:uid="{00000000-0005-0000-0000-0000130E0000}"/>
    <cellStyle name="20% - Accent6 13" xfId="15779" hidden="1" xr:uid="{00000000-0005-0000-0000-0000140E0000}"/>
    <cellStyle name="20% - Accent6 13" xfId="18147" hidden="1" xr:uid="{00000000-0005-0000-0000-0000150E0000}"/>
    <cellStyle name="20% - Accent6 13" xfId="21416" hidden="1" xr:uid="{00000000-0005-0000-0000-0000160E0000}"/>
    <cellStyle name="20% - Accent6 13" xfId="24600" hidden="1" xr:uid="{00000000-0005-0000-0000-0000170E0000}"/>
    <cellStyle name="20% - Accent6 13" xfId="28772" hidden="1" xr:uid="{00000000-0005-0000-0000-0000180E0000}"/>
    <cellStyle name="20% - Accent6 13" xfId="28887" hidden="1" xr:uid="{00000000-0005-0000-0000-0000190E0000}"/>
    <cellStyle name="20% - Accent6 13" xfId="29610" hidden="1" xr:uid="{00000000-0005-0000-0000-00001A0E0000}"/>
    <cellStyle name="20% - Accent6 13" xfId="29783" hidden="1" xr:uid="{00000000-0005-0000-0000-00001B0E0000}"/>
    <cellStyle name="20% - Accent6 13" xfId="30176" hidden="1" xr:uid="{00000000-0005-0000-0000-00001C0E0000}"/>
    <cellStyle name="20% - Accent6 13" xfId="30324" hidden="1" xr:uid="{00000000-0005-0000-0000-00001D0E0000}"/>
    <cellStyle name="20% - Accent6 13" xfId="30662" hidden="1" xr:uid="{00000000-0005-0000-0000-00001E0E0000}"/>
    <cellStyle name="20% - Accent6 13" xfId="30999" hidden="1" xr:uid="{00000000-0005-0000-0000-00001F0E0000}"/>
    <cellStyle name="20% - Accent6 13" xfId="31564" hidden="1" xr:uid="{00000000-0005-0000-0000-0000200E0000}"/>
    <cellStyle name="20% - Accent6 13" xfId="31679" hidden="1" xr:uid="{00000000-0005-0000-0000-0000210E0000}"/>
    <cellStyle name="20% - Accent6 13" xfId="32402" hidden="1" xr:uid="{00000000-0005-0000-0000-0000220E0000}"/>
    <cellStyle name="20% - Accent6 13" xfId="32575" hidden="1" xr:uid="{00000000-0005-0000-0000-0000230E0000}"/>
    <cellStyle name="20% - Accent6 13" xfId="32968" hidden="1" xr:uid="{00000000-0005-0000-0000-0000240E0000}"/>
    <cellStyle name="20% - Accent6 13" xfId="33116" hidden="1" xr:uid="{00000000-0005-0000-0000-0000250E0000}"/>
    <cellStyle name="20% - Accent6 13" xfId="33454" hidden="1" xr:uid="{00000000-0005-0000-0000-0000260E0000}"/>
    <cellStyle name="20% - Accent6 13" xfId="33791" hidden="1" xr:uid="{00000000-0005-0000-0000-0000270E0000}"/>
    <cellStyle name="20% - Accent6 3 2 3 2" xfId="1712" hidden="1" xr:uid="{00000000-0005-0000-0000-0000280E0000}"/>
    <cellStyle name="20% - Accent6 3 2 3 2" xfId="2978" hidden="1" xr:uid="{00000000-0005-0000-0000-0000290E0000}"/>
    <cellStyle name="20% - Accent6 3 2 3 2" xfId="9604" hidden="1" xr:uid="{00000000-0005-0000-0000-00002A0E0000}"/>
    <cellStyle name="20% - Accent6 3 2 3 2" xfId="12117" hidden="1" xr:uid="{00000000-0005-0000-0000-00002B0E0000}"/>
    <cellStyle name="20% - Accent6 3 2 3 2" xfId="15855" hidden="1" xr:uid="{00000000-0005-0000-0000-00002C0E0000}"/>
    <cellStyle name="20% - Accent6 3 2 3 2" xfId="18223" hidden="1" xr:uid="{00000000-0005-0000-0000-00002D0E0000}"/>
    <cellStyle name="20% - Accent6 3 2 3 2" xfId="21492" hidden="1" xr:uid="{00000000-0005-0000-0000-00002E0E0000}"/>
    <cellStyle name="20% - Accent6 3 2 3 2" xfId="24676" hidden="1" xr:uid="{00000000-0005-0000-0000-00002F0E0000}"/>
    <cellStyle name="20% - Accent6 3 2 3 2" xfId="28847" hidden="1" xr:uid="{00000000-0005-0000-0000-0000300E0000}"/>
    <cellStyle name="20% - Accent6 3 2 3 2" xfId="28962" hidden="1" xr:uid="{00000000-0005-0000-0000-0000310E0000}"/>
    <cellStyle name="20% - Accent6 3 2 3 2" xfId="29685" hidden="1" xr:uid="{00000000-0005-0000-0000-0000320E0000}"/>
    <cellStyle name="20% - Accent6 3 2 3 2" xfId="29858" hidden="1" xr:uid="{00000000-0005-0000-0000-0000330E0000}"/>
    <cellStyle name="20% - Accent6 3 2 3 2" xfId="30251" hidden="1" xr:uid="{00000000-0005-0000-0000-0000340E0000}"/>
    <cellStyle name="20% - Accent6 3 2 3 2" xfId="30399" hidden="1" xr:uid="{00000000-0005-0000-0000-0000350E0000}"/>
    <cellStyle name="20% - Accent6 3 2 3 2" xfId="30737" hidden="1" xr:uid="{00000000-0005-0000-0000-0000360E0000}"/>
    <cellStyle name="20% - Accent6 3 2 3 2" xfId="31074" hidden="1" xr:uid="{00000000-0005-0000-0000-0000370E0000}"/>
    <cellStyle name="20% - Accent6 3 2 3 2" xfId="31639" hidden="1" xr:uid="{00000000-0005-0000-0000-0000380E0000}"/>
    <cellStyle name="20% - Accent6 3 2 3 2" xfId="31754" hidden="1" xr:uid="{00000000-0005-0000-0000-0000390E0000}"/>
    <cellStyle name="20% - Accent6 3 2 3 2" xfId="32477" hidden="1" xr:uid="{00000000-0005-0000-0000-00003A0E0000}"/>
    <cellStyle name="20% - Accent6 3 2 3 2" xfId="32650" hidden="1" xr:uid="{00000000-0005-0000-0000-00003B0E0000}"/>
    <cellStyle name="20% - Accent6 3 2 3 2" xfId="33043" hidden="1" xr:uid="{00000000-0005-0000-0000-00003C0E0000}"/>
    <cellStyle name="20% - Accent6 3 2 3 2" xfId="33191" hidden="1" xr:uid="{00000000-0005-0000-0000-00003D0E0000}"/>
    <cellStyle name="20% - Accent6 3 2 3 2" xfId="33529" hidden="1" xr:uid="{00000000-0005-0000-0000-00003E0E0000}"/>
    <cellStyle name="20% - Accent6 3 2 3 2" xfId="33866" hidden="1" xr:uid="{00000000-0005-0000-0000-00003F0E0000}"/>
    <cellStyle name="20% - Accent6 3 2 4 2" xfId="1673" hidden="1" xr:uid="{00000000-0005-0000-0000-0000400E0000}"/>
    <cellStyle name="20% - Accent6 3 2 4 2" xfId="2939" hidden="1" xr:uid="{00000000-0005-0000-0000-0000410E0000}"/>
    <cellStyle name="20% - Accent6 3 2 4 2" xfId="9565" hidden="1" xr:uid="{00000000-0005-0000-0000-0000420E0000}"/>
    <cellStyle name="20% - Accent6 3 2 4 2" xfId="12078" hidden="1" xr:uid="{00000000-0005-0000-0000-0000430E0000}"/>
    <cellStyle name="20% - Accent6 3 2 4 2" xfId="15816" hidden="1" xr:uid="{00000000-0005-0000-0000-0000440E0000}"/>
    <cellStyle name="20% - Accent6 3 2 4 2" xfId="18184" hidden="1" xr:uid="{00000000-0005-0000-0000-0000450E0000}"/>
    <cellStyle name="20% - Accent6 3 2 4 2" xfId="21453" hidden="1" xr:uid="{00000000-0005-0000-0000-0000460E0000}"/>
    <cellStyle name="20% - Accent6 3 2 4 2" xfId="24637" hidden="1" xr:uid="{00000000-0005-0000-0000-0000470E0000}"/>
    <cellStyle name="20% - Accent6 3 2 4 2" xfId="28808" hidden="1" xr:uid="{00000000-0005-0000-0000-0000480E0000}"/>
    <cellStyle name="20% - Accent6 3 2 4 2" xfId="28923" hidden="1" xr:uid="{00000000-0005-0000-0000-0000490E0000}"/>
    <cellStyle name="20% - Accent6 3 2 4 2" xfId="29646" hidden="1" xr:uid="{00000000-0005-0000-0000-00004A0E0000}"/>
    <cellStyle name="20% - Accent6 3 2 4 2" xfId="29819" hidden="1" xr:uid="{00000000-0005-0000-0000-00004B0E0000}"/>
    <cellStyle name="20% - Accent6 3 2 4 2" xfId="30212" hidden="1" xr:uid="{00000000-0005-0000-0000-00004C0E0000}"/>
    <cellStyle name="20% - Accent6 3 2 4 2" xfId="30360" hidden="1" xr:uid="{00000000-0005-0000-0000-00004D0E0000}"/>
    <cellStyle name="20% - Accent6 3 2 4 2" xfId="30698" hidden="1" xr:uid="{00000000-0005-0000-0000-00004E0E0000}"/>
    <cellStyle name="20% - Accent6 3 2 4 2" xfId="31035" hidden="1" xr:uid="{00000000-0005-0000-0000-00004F0E0000}"/>
    <cellStyle name="20% - Accent6 3 2 4 2" xfId="31600" hidden="1" xr:uid="{00000000-0005-0000-0000-0000500E0000}"/>
    <cellStyle name="20% - Accent6 3 2 4 2" xfId="31715" hidden="1" xr:uid="{00000000-0005-0000-0000-0000510E0000}"/>
    <cellStyle name="20% - Accent6 3 2 4 2" xfId="32438" hidden="1" xr:uid="{00000000-0005-0000-0000-0000520E0000}"/>
    <cellStyle name="20% - Accent6 3 2 4 2" xfId="32611" hidden="1" xr:uid="{00000000-0005-0000-0000-0000530E0000}"/>
    <cellStyle name="20% - Accent6 3 2 4 2" xfId="33004" hidden="1" xr:uid="{00000000-0005-0000-0000-0000540E0000}"/>
    <cellStyle name="20% - Accent6 3 2 4 2" xfId="33152" hidden="1" xr:uid="{00000000-0005-0000-0000-0000550E0000}"/>
    <cellStyle name="20% - Accent6 3 2 4 2" xfId="33490" hidden="1" xr:uid="{00000000-0005-0000-0000-0000560E0000}"/>
    <cellStyle name="20% - Accent6 3 2 4 2" xfId="33827" hidden="1" xr:uid="{00000000-0005-0000-0000-0000570E0000}"/>
    <cellStyle name="20% - Accent6 3 3 3 2" xfId="1672" hidden="1" xr:uid="{00000000-0005-0000-0000-0000580E0000}"/>
    <cellStyle name="20% - Accent6 3 3 3 2" xfId="2938" hidden="1" xr:uid="{00000000-0005-0000-0000-0000590E0000}"/>
    <cellStyle name="20% - Accent6 3 3 3 2" xfId="9564" hidden="1" xr:uid="{00000000-0005-0000-0000-00005A0E0000}"/>
    <cellStyle name="20% - Accent6 3 3 3 2" xfId="12077" hidden="1" xr:uid="{00000000-0005-0000-0000-00005B0E0000}"/>
    <cellStyle name="20% - Accent6 3 3 3 2" xfId="15815" hidden="1" xr:uid="{00000000-0005-0000-0000-00005C0E0000}"/>
    <cellStyle name="20% - Accent6 3 3 3 2" xfId="18183" hidden="1" xr:uid="{00000000-0005-0000-0000-00005D0E0000}"/>
    <cellStyle name="20% - Accent6 3 3 3 2" xfId="21452" hidden="1" xr:uid="{00000000-0005-0000-0000-00005E0E0000}"/>
    <cellStyle name="20% - Accent6 3 3 3 2" xfId="24636" hidden="1" xr:uid="{00000000-0005-0000-0000-00005F0E0000}"/>
    <cellStyle name="20% - Accent6 3 3 3 2" xfId="28807" hidden="1" xr:uid="{00000000-0005-0000-0000-0000600E0000}"/>
    <cellStyle name="20% - Accent6 3 3 3 2" xfId="28922" hidden="1" xr:uid="{00000000-0005-0000-0000-0000610E0000}"/>
    <cellStyle name="20% - Accent6 3 3 3 2" xfId="29645" hidden="1" xr:uid="{00000000-0005-0000-0000-0000620E0000}"/>
    <cellStyle name="20% - Accent6 3 3 3 2" xfId="29818" hidden="1" xr:uid="{00000000-0005-0000-0000-0000630E0000}"/>
    <cellStyle name="20% - Accent6 3 3 3 2" xfId="30211" hidden="1" xr:uid="{00000000-0005-0000-0000-0000640E0000}"/>
    <cellStyle name="20% - Accent6 3 3 3 2" xfId="30359" hidden="1" xr:uid="{00000000-0005-0000-0000-0000650E0000}"/>
    <cellStyle name="20% - Accent6 3 3 3 2" xfId="30697" hidden="1" xr:uid="{00000000-0005-0000-0000-0000660E0000}"/>
    <cellStyle name="20% - Accent6 3 3 3 2" xfId="31034" hidden="1" xr:uid="{00000000-0005-0000-0000-0000670E0000}"/>
    <cellStyle name="20% - Accent6 3 3 3 2" xfId="31599" hidden="1" xr:uid="{00000000-0005-0000-0000-0000680E0000}"/>
    <cellStyle name="20% - Accent6 3 3 3 2" xfId="31714" hidden="1" xr:uid="{00000000-0005-0000-0000-0000690E0000}"/>
    <cellStyle name="20% - Accent6 3 3 3 2" xfId="32437" hidden="1" xr:uid="{00000000-0005-0000-0000-00006A0E0000}"/>
    <cellStyle name="20% - Accent6 3 3 3 2" xfId="32610" hidden="1" xr:uid="{00000000-0005-0000-0000-00006B0E0000}"/>
    <cellStyle name="20% - Accent6 3 3 3 2" xfId="33003" hidden="1" xr:uid="{00000000-0005-0000-0000-00006C0E0000}"/>
    <cellStyle name="20% - Accent6 3 3 3 2" xfId="33151" hidden="1" xr:uid="{00000000-0005-0000-0000-00006D0E0000}"/>
    <cellStyle name="20% - Accent6 3 3 3 2" xfId="33489" hidden="1" xr:uid="{00000000-0005-0000-0000-00006E0E0000}"/>
    <cellStyle name="20% - Accent6 3 3 3 2" xfId="33826" hidden="1" xr:uid="{00000000-0005-0000-0000-00006F0E0000}"/>
    <cellStyle name="20% - Accent6 4 2 3 2" xfId="1713" hidden="1" xr:uid="{00000000-0005-0000-0000-0000700E0000}"/>
    <cellStyle name="20% - Accent6 4 2 3 2" xfId="2979" hidden="1" xr:uid="{00000000-0005-0000-0000-0000710E0000}"/>
    <cellStyle name="20% - Accent6 4 2 3 2" xfId="9605" hidden="1" xr:uid="{00000000-0005-0000-0000-0000720E0000}"/>
    <cellStyle name="20% - Accent6 4 2 3 2" xfId="12118" hidden="1" xr:uid="{00000000-0005-0000-0000-0000730E0000}"/>
    <cellStyle name="20% - Accent6 4 2 3 2" xfId="15856" hidden="1" xr:uid="{00000000-0005-0000-0000-0000740E0000}"/>
    <cellStyle name="20% - Accent6 4 2 3 2" xfId="18224" hidden="1" xr:uid="{00000000-0005-0000-0000-0000750E0000}"/>
    <cellStyle name="20% - Accent6 4 2 3 2" xfId="21493" hidden="1" xr:uid="{00000000-0005-0000-0000-0000760E0000}"/>
    <cellStyle name="20% - Accent6 4 2 3 2" xfId="24677" hidden="1" xr:uid="{00000000-0005-0000-0000-0000770E0000}"/>
    <cellStyle name="20% - Accent6 4 2 3 2" xfId="28848" hidden="1" xr:uid="{00000000-0005-0000-0000-0000780E0000}"/>
    <cellStyle name="20% - Accent6 4 2 3 2" xfId="28963" hidden="1" xr:uid="{00000000-0005-0000-0000-0000790E0000}"/>
    <cellStyle name="20% - Accent6 4 2 3 2" xfId="29686" hidden="1" xr:uid="{00000000-0005-0000-0000-00007A0E0000}"/>
    <cellStyle name="20% - Accent6 4 2 3 2" xfId="29859" hidden="1" xr:uid="{00000000-0005-0000-0000-00007B0E0000}"/>
    <cellStyle name="20% - Accent6 4 2 3 2" xfId="30252" hidden="1" xr:uid="{00000000-0005-0000-0000-00007C0E0000}"/>
    <cellStyle name="20% - Accent6 4 2 3 2" xfId="30400" hidden="1" xr:uid="{00000000-0005-0000-0000-00007D0E0000}"/>
    <cellStyle name="20% - Accent6 4 2 3 2" xfId="30738" hidden="1" xr:uid="{00000000-0005-0000-0000-00007E0E0000}"/>
    <cellStyle name="20% - Accent6 4 2 3 2" xfId="31075" hidden="1" xr:uid="{00000000-0005-0000-0000-00007F0E0000}"/>
    <cellStyle name="20% - Accent6 4 2 3 2" xfId="31640" hidden="1" xr:uid="{00000000-0005-0000-0000-0000800E0000}"/>
    <cellStyle name="20% - Accent6 4 2 3 2" xfId="31755" hidden="1" xr:uid="{00000000-0005-0000-0000-0000810E0000}"/>
    <cellStyle name="20% - Accent6 4 2 3 2" xfId="32478" hidden="1" xr:uid="{00000000-0005-0000-0000-0000820E0000}"/>
    <cellStyle name="20% - Accent6 4 2 3 2" xfId="32651" hidden="1" xr:uid="{00000000-0005-0000-0000-0000830E0000}"/>
    <cellStyle name="20% - Accent6 4 2 3 2" xfId="33044" hidden="1" xr:uid="{00000000-0005-0000-0000-0000840E0000}"/>
    <cellStyle name="20% - Accent6 4 2 3 2" xfId="33192" hidden="1" xr:uid="{00000000-0005-0000-0000-0000850E0000}"/>
    <cellStyle name="20% - Accent6 4 2 3 2" xfId="33530" hidden="1" xr:uid="{00000000-0005-0000-0000-0000860E0000}"/>
    <cellStyle name="20% - Accent6 4 2 3 2" xfId="33867" hidden="1" xr:uid="{00000000-0005-0000-0000-0000870E0000}"/>
    <cellStyle name="20% - Accent6 4 2 4 2" xfId="1675" hidden="1" xr:uid="{00000000-0005-0000-0000-0000880E0000}"/>
    <cellStyle name="20% - Accent6 4 2 4 2" xfId="2941" hidden="1" xr:uid="{00000000-0005-0000-0000-0000890E0000}"/>
    <cellStyle name="20% - Accent6 4 2 4 2" xfId="9567" hidden="1" xr:uid="{00000000-0005-0000-0000-00008A0E0000}"/>
    <cellStyle name="20% - Accent6 4 2 4 2" xfId="12080" hidden="1" xr:uid="{00000000-0005-0000-0000-00008B0E0000}"/>
    <cellStyle name="20% - Accent6 4 2 4 2" xfId="15818" hidden="1" xr:uid="{00000000-0005-0000-0000-00008C0E0000}"/>
    <cellStyle name="20% - Accent6 4 2 4 2" xfId="18186" hidden="1" xr:uid="{00000000-0005-0000-0000-00008D0E0000}"/>
    <cellStyle name="20% - Accent6 4 2 4 2" xfId="21455" hidden="1" xr:uid="{00000000-0005-0000-0000-00008E0E0000}"/>
    <cellStyle name="20% - Accent6 4 2 4 2" xfId="24639" hidden="1" xr:uid="{00000000-0005-0000-0000-00008F0E0000}"/>
    <cellStyle name="20% - Accent6 4 2 4 2" xfId="28810" hidden="1" xr:uid="{00000000-0005-0000-0000-0000900E0000}"/>
    <cellStyle name="20% - Accent6 4 2 4 2" xfId="28925" hidden="1" xr:uid="{00000000-0005-0000-0000-0000910E0000}"/>
    <cellStyle name="20% - Accent6 4 2 4 2" xfId="29648" hidden="1" xr:uid="{00000000-0005-0000-0000-0000920E0000}"/>
    <cellStyle name="20% - Accent6 4 2 4 2" xfId="29821" hidden="1" xr:uid="{00000000-0005-0000-0000-0000930E0000}"/>
    <cellStyle name="20% - Accent6 4 2 4 2" xfId="30214" hidden="1" xr:uid="{00000000-0005-0000-0000-0000940E0000}"/>
    <cellStyle name="20% - Accent6 4 2 4 2" xfId="30362" hidden="1" xr:uid="{00000000-0005-0000-0000-0000950E0000}"/>
    <cellStyle name="20% - Accent6 4 2 4 2" xfId="30700" hidden="1" xr:uid="{00000000-0005-0000-0000-0000960E0000}"/>
    <cellStyle name="20% - Accent6 4 2 4 2" xfId="31037" hidden="1" xr:uid="{00000000-0005-0000-0000-0000970E0000}"/>
    <cellStyle name="20% - Accent6 4 2 4 2" xfId="31602" hidden="1" xr:uid="{00000000-0005-0000-0000-0000980E0000}"/>
    <cellStyle name="20% - Accent6 4 2 4 2" xfId="31717" hidden="1" xr:uid="{00000000-0005-0000-0000-0000990E0000}"/>
    <cellStyle name="20% - Accent6 4 2 4 2" xfId="32440" hidden="1" xr:uid="{00000000-0005-0000-0000-00009A0E0000}"/>
    <cellStyle name="20% - Accent6 4 2 4 2" xfId="32613" hidden="1" xr:uid="{00000000-0005-0000-0000-00009B0E0000}"/>
    <cellStyle name="20% - Accent6 4 2 4 2" xfId="33006" hidden="1" xr:uid="{00000000-0005-0000-0000-00009C0E0000}"/>
    <cellStyle name="20% - Accent6 4 2 4 2" xfId="33154" hidden="1" xr:uid="{00000000-0005-0000-0000-00009D0E0000}"/>
    <cellStyle name="20% - Accent6 4 2 4 2" xfId="33492" hidden="1" xr:uid="{00000000-0005-0000-0000-00009E0E0000}"/>
    <cellStyle name="20% - Accent6 4 2 4 2" xfId="33829" hidden="1" xr:uid="{00000000-0005-0000-0000-00009F0E0000}"/>
    <cellStyle name="20% - Accent6 4 3 3 2" xfId="1674" hidden="1" xr:uid="{00000000-0005-0000-0000-0000A00E0000}"/>
    <cellStyle name="20% - Accent6 4 3 3 2" xfId="2940" hidden="1" xr:uid="{00000000-0005-0000-0000-0000A10E0000}"/>
    <cellStyle name="20% - Accent6 4 3 3 2" xfId="9566" hidden="1" xr:uid="{00000000-0005-0000-0000-0000A20E0000}"/>
    <cellStyle name="20% - Accent6 4 3 3 2" xfId="12079" hidden="1" xr:uid="{00000000-0005-0000-0000-0000A30E0000}"/>
    <cellStyle name="20% - Accent6 4 3 3 2" xfId="15817" hidden="1" xr:uid="{00000000-0005-0000-0000-0000A40E0000}"/>
    <cellStyle name="20% - Accent6 4 3 3 2" xfId="18185" hidden="1" xr:uid="{00000000-0005-0000-0000-0000A50E0000}"/>
    <cellStyle name="20% - Accent6 4 3 3 2" xfId="21454" hidden="1" xr:uid="{00000000-0005-0000-0000-0000A60E0000}"/>
    <cellStyle name="20% - Accent6 4 3 3 2" xfId="24638" hidden="1" xr:uid="{00000000-0005-0000-0000-0000A70E0000}"/>
    <cellStyle name="20% - Accent6 4 3 3 2" xfId="28809" hidden="1" xr:uid="{00000000-0005-0000-0000-0000A80E0000}"/>
    <cellStyle name="20% - Accent6 4 3 3 2" xfId="28924" hidden="1" xr:uid="{00000000-0005-0000-0000-0000A90E0000}"/>
    <cellStyle name="20% - Accent6 4 3 3 2" xfId="29647" hidden="1" xr:uid="{00000000-0005-0000-0000-0000AA0E0000}"/>
    <cellStyle name="20% - Accent6 4 3 3 2" xfId="29820" hidden="1" xr:uid="{00000000-0005-0000-0000-0000AB0E0000}"/>
    <cellStyle name="20% - Accent6 4 3 3 2" xfId="30213" hidden="1" xr:uid="{00000000-0005-0000-0000-0000AC0E0000}"/>
    <cellStyle name="20% - Accent6 4 3 3 2" xfId="30361" hidden="1" xr:uid="{00000000-0005-0000-0000-0000AD0E0000}"/>
    <cellStyle name="20% - Accent6 4 3 3 2" xfId="30699" hidden="1" xr:uid="{00000000-0005-0000-0000-0000AE0E0000}"/>
    <cellStyle name="20% - Accent6 4 3 3 2" xfId="31036" hidden="1" xr:uid="{00000000-0005-0000-0000-0000AF0E0000}"/>
    <cellStyle name="20% - Accent6 4 3 3 2" xfId="31601" hidden="1" xr:uid="{00000000-0005-0000-0000-0000B00E0000}"/>
    <cellStyle name="20% - Accent6 4 3 3 2" xfId="31716" hidden="1" xr:uid="{00000000-0005-0000-0000-0000B10E0000}"/>
    <cellStyle name="20% - Accent6 4 3 3 2" xfId="32439" hidden="1" xr:uid="{00000000-0005-0000-0000-0000B20E0000}"/>
    <cellStyle name="20% - Accent6 4 3 3 2" xfId="32612" hidden="1" xr:uid="{00000000-0005-0000-0000-0000B30E0000}"/>
    <cellStyle name="20% - Accent6 4 3 3 2" xfId="33005" hidden="1" xr:uid="{00000000-0005-0000-0000-0000B40E0000}"/>
    <cellStyle name="20% - Accent6 4 3 3 2" xfId="33153" hidden="1" xr:uid="{00000000-0005-0000-0000-0000B50E0000}"/>
    <cellStyle name="20% - Accent6 4 3 3 2" xfId="33491" hidden="1" xr:uid="{00000000-0005-0000-0000-0000B60E0000}"/>
    <cellStyle name="20% - Accent6 4 3 3 2" xfId="33828" hidden="1" xr:uid="{00000000-0005-0000-0000-0000B70E0000}"/>
    <cellStyle name="20% - Accent6 5 2" xfId="1651" hidden="1" xr:uid="{00000000-0005-0000-0000-0000B80E0000}"/>
    <cellStyle name="20% - Accent6 5 2" xfId="2917" hidden="1" xr:uid="{00000000-0005-0000-0000-0000B90E0000}"/>
    <cellStyle name="20% - Accent6 5 2" xfId="9543" hidden="1" xr:uid="{00000000-0005-0000-0000-0000BA0E0000}"/>
    <cellStyle name="20% - Accent6 5 2" xfId="12056" hidden="1" xr:uid="{00000000-0005-0000-0000-0000BB0E0000}"/>
    <cellStyle name="20% - Accent6 5 2" xfId="15794" hidden="1" xr:uid="{00000000-0005-0000-0000-0000BC0E0000}"/>
    <cellStyle name="20% - Accent6 5 2" xfId="18162" hidden="1" xr:uid="{00000000-0005-0000-0000-0000BD0E0000}"/>
    <cellStyle name="20% - Accent6 5 2" xfId="21431" hidden="1" xr:uid="{00000000-0005-0000-0000-0000BE0E0000}"/>
    <cellStyle name="20% - Accent6 5 2" xfId="24615" hidden="1" xr:uid="{00000000-0005-0000-0000-0000BF0E0000}"/>
    <cellStyle name="20% - Accent6 5 2" xfId="28786" hidden="1" xr:uid="{00000000-0005-0000-0000-0000C00E0000}"/>
    <cellStyle name="20% - Accent6 5 2" xfId="28901" hidden="1" xr:uid="{00000000-0005-0000-0000-0000C10E0000}"/>
    <cellStyle name="20% - Accent6 5 2" xfId="29624" hidden="1" xr:uid="{00000000-0005-0000-0000-0000C20E0000}"/>
    <cellStyle name="20% - Accent6 5 2" xfId="29797" hidden="1" xr:uid="{00000000-0005-0000-0000-0000C30E0000}"/>
    <cellStyle name="20% - Accent6 5 2" xfId="30190" hidden="1" xr:uid="{00000000-0005-0000-0000-0000C40E0000}"/>
    <cellStyle name="20% - Accent6 5 2" xfId="30338" hidden="1" xr:uid="{00000000-0005-0000-0000-0000C50E0000}"/>
    <cellStyle name="20% - Accent6 5 2" xfId="30676" hidden="1" xr:uid="{00000000-0005-0000-0000-0000C60E0000}"/>
    <cellStyle name="20% - Accent6 5 2" xfId="31013" hidden="1" xr:uid="{00000000-0005-0000-0000-0000C70E0000}"/>
    <cellStyle name="20% - Accent6 5 2" xfId="31578" hidden="1" xr:uid="{00000000-0005-0000-0000-0000C80E0000}"/>
    <cellStyle name="20% - Accent6 5 2" xfId="31693" hidden="1" xr:uid="{00000000-0005-0000-0000-0000C90E0000}"/>
    <cellStyle name="20% - Accent6 5 2" xfId="32416" hidden="1" xr:uid="{00000000-0005-0000-0000-0000CA0E0000}"/>
    <cellStyle name="20% - Accent6 5 2" xfId="32589" hidden="1" xr:uid="{00000000-0005-0000-0000-0000CB0E0000}"/>
    <cellStyle name="20% - Accent6 5 2" xfId="32982" hidden="1" xr:uid="{00000000-0005-0000-0000-0000CC0E0000}"/>
    <cellStyle name="20% - Accent6 5 2" xfId="33130" hidden="1" xr:uid="{00000000-0005-0000-0000-0000CD0E0000}"/>
    <cellStyle name="20% - Accent6 5 2" xfId="33468" hidden="1" xr:uid="{00000000-0005-0000-0000-0000CE0E0000}"/>
    <cellStyle name="20% - Accent6 5 2" xfId="33805" hidden="1" xr:uid="{00000000-0005-0000-0000-0000CF0E0000}"/>
    <cellStyle name="20% - Accent6 7" xfId="427" hidden="1" xr:uid="{00000000-0005-0000-0000-0000D00E0000}"/>
    <cellStyle name="20% - Accent6 7" xfId="733" hidden="1" xr:uid="{00000000-0005-0000-0000-0000D10E0000}"/>
    <cellStyle name="20% - Accent6 7" xfId="1064" hidden="1" xr:uid="{00000000-0005-0000-0000-0000D20E0000}"/>
    <cellStyle name="20% - Accent6 7" xfId="1406" hidden="1" xr:uid="{00000000-0005-0000-0000-0000D30E0000}"/>
    <cellStyle name="20% - Accent6 7" xfId="6622" hidden="1" xr:uid="{00000000-0005-0000-0000-0000D40E0000}"/>
    <cellStyle name="20% - Accent6 7" xfId="6955" hidden="1" xr:uid="{00000000-0005-0000-0000-0000D50E0000}"/>
    <cellStyle name="20% - Accent6 7" xfId="7300" hidden="1" xr:uid="{00000000-0005-0000-0000-0000D60E0000}"/>
    <cellStyle name="20% - Accent6 7" xfId="8444" hidden="1" xr:uid="{00000000-0005-0000-0000-0000D70E0000}"/>
    <cellStyle name="20% - Accent6 7" xfId="7776" hidden="1" xr:uid="{00000000-0005-0000-0000-0000D80E0000}"/>
    <cellStyle name="20% - Accent6 7" xfId="6199" hidden="1" xr:uid="{00000000-0005-0000-0000-0000D90E0000}"/>
    <cellStyle name="20% - Accent6 7" xfId="4314" hidden="1" xr:uid="{00000000-0005-0000-0000-0000DA0E0000}"/>
    <cellStyle name="20% - Accent6 7" xfId="13393" hidden="1" xr:uid="{00000000-0005-0000-0000-0000DB0E0000}"/>
    <cellStyle name="20% - Accent6 7" xfId="13735" hidden="1" xr:uid="{00000000-0005-0000-0000-0000DC0E0000}"/>
    <cellStyle name="20% - Accent6 7" xfId="14721" hidden="1" xr:uid="{00000000-0005-0000-0000-0000DD0E0000}"/>
    <cellStyle name="20% - Accent6 7" xfId="14155" hidden="1" xr:uid="{00000000-0005-0000-0000-0000DE0E0000}"/>
    <cellStyle name="20% - Accent6 7" xfId="7550" hidden="1" xr:uid="{00000000-0005-0000-0000-0000DF0E0000}"/>
    <cellStyle name="20% - Accent6 7" xfId="4799" hidden="1" xr:uid="{00000000-0005-0000-0000-0000E00E0000}"/>
    <cellStyle name="20% - Accent6 7" xfId="19476" hidden="1" xr:uid="{00000000-0005-0000-0000-0000E10E0000}"/>
    <cellStyle name="20% - Accent6 7" xfId="19818" hidden="1" xr:uid="{00000000-0005-0000-0000-0000E20E0000}"/>
    <cellStyle name="20% - Accent6 7" xfId="14066" hidden="1" xr:uid="{00000000-0005-0000-0000-0000E30E0000}"/>
    <cellStyle name="20% - Accent6 7" xfId="22729" hidden="1" xr:uid="{00000000-0005-0000-0000-0000E40E0000}"/>
    <cellStyle name="20% - Accent6 7" xfId="23071" hidden="1" xr:uid="{00000000-0005-0000-0000-0000E50E0000}"/>
    <cellStyle name="20% - Accent6 7" xfId="13980" hidden="1" xr:uid="{00000000-0005-0000-0000-0000E60E0000}"/>
    <cellStyle name="20% - Accent6 7" xfId="25895" hidden="1" xr:uid="{00000000-0005-0000-0000-0000E70E0000}"/>
    <cellStyle name="20% - Accent6 7" xfId="28464" hidden="1" xr:uid="{00000000-0005-0000-0000-0000E80E0000}"/>
    <cellStyle name="20% - Accent6 7" xfId="28547" hidden="1" xr:uid="{00000000-0005-0000-0000-0000E90E0000}"/>
    <cellStyle name="20% - Accent6 7" xfId="28624" hidden="1" xr:uid="{00000000-0005-0000-0000-0000EA0E0000}"/>
    <cellStyle name="20% - Accent6 7" xfId="28702" hidden="1" xr:uid="{00000000-0005-0000-0000-0000EB0E0000}"/>
    <cellStyle name="20% - Accent6 7" xfId="29286" hidden="1" xr:uid="{00000000-0005-0000-0000-0000EC0E0000}"/>
    <cellStyle name="20% - Accent6 7" xfId="29363" hidden="1" xr:uid="{00000000-0005-0000-0000-0000ED0E0000}"/>
    <cellStyle name="20% - Accent6 7" xfId="29442" hidden="1" xr:uid="{00000000-0005-0000-0000-0000EE0E0000}"/>
    <cellStyle name="20% - Accent6 7" xfId="29576" hidden="1" xr:uid="{00000000-0005-0000-0000-0000EF0E0000}"/>
    <cellStyle name="20% - Accent6 7" xfId="29527" hidden="1" xr:uid="{00000000-0005-0000-0000-0000F00E0000}"/>
    <cellStyle name="20% - Accent6 7" xfId="29239" hidden="1" xr:uid="{00000000-0005-0000-0000-0000F10E0000}"/>
    <cellStyle name="20% - Accent6 7" xfId="29002" hidden="1" xr:uid="{00000000-0005-0000-0000-0000F20E0000}"/>
    <cellStyle name="20% - Accent6 7" xfId="29958" hidden="1" xr:uid="{00000000-0005-0000-0000-0000F30E0000}"/>
    <cellStyle name="20% - Accent6 7" xfId="30036" hidden="1" xr:uid="{00000000-0005-0000-0000-0000F40E0000}"/>
    <cellStyle name="20% - Accent6 7" xfId="30147" hidden="1" xr:uid="{00000000-0005-0000-0000-0000F50E0000}"/>
    <cellStyle name="20% - Accent6 7" xfId="30115" hidden="1" xr:uid="{00000000-0005-0000-0000-0000F60E0000}"/>
    <cellStyle name="20% - Accent6 7" xfId="29503" hidden="1" xr:uid="{00000000-0005-0000-0000-0000F70E0000}"/>
    <cellStyle name="20% - Accent6 7" xfId="29054" hidden="1" xr:uid="{00000000-0005-0000-0000-0000F80E0000}"/>
    <cellStyle name="20% - Accent6 7" xfId="30490" hidden="1" xr:uid="{00000000-0005-0000-0000-0000F90E0000}"/>
    <cellStyle name="20% - Accent6 7" xfId="30568" hidden="1" xr:uid="{00000000-0005-0000-0000-0000FA0E0000}"/>
    <cellStyle name="20% - Accent6 7" xfId="30100" hidden="1" xr:uid="{00000000-0005-0000-0000-0000FB0E0000}"/>
    <cellStyle name="20% - Accent6 7" xfId="30827" hidden="1" xr:uid="{00000000-0005-0000-0000-0000FC0E0000}"/>
    <cellStyle name="20% - Accent6 7" xfId="30905" hidden="1" xr:uid="{00000000-0005-0000-0000-0000FD0E0000}"/>
    <cellStyle name="20% - Accent6 7" xfId="30095" hidden="1" xr:uid="{00000000-0005-0000-0000-0000FE0E0000}"/>
    <cellStyle name="20% - Accent6 7" xfId="31164" hidden="1" xr:uid="{00000000-0005-0000-0000-0000FF0E0000}"/>
    <cellStyle name="20% - Accent6 7" xfId="31256" hidden="1" xr:uid="{00000000-0005-0000-0000-0000000F0000}"/>
    <cellStyle name="20% - Accent6 7" xfId="31339" hidden="1" xr:uid="{00000000-0005-0000-0000-0000010F0000}"/>
    <cellStyle name="20% - Accent6 7" xfId="31416" hidden="1" xr:uid="{00000000-0005-0000-0000-0000020F0000}"/>
    <cellStyle name="20% - Accent6 7" xfId="31494" hidden="1" xr:uid="{00000000-0005-0000-0000-0000030F0000}"/>
    <cellStyle name="20% - Accent6 7" xfId="32078" hidden="1" xr:uid="{00000000-0005-0000-0000-0000040F0000}"/>
    <cellStyle name="20% - Accent6 7" xfId="32155" hidden="1" xr:uid="{00000000-0005-0000-0000-0000050F0000}"/>
    <cellStyle name="20% - Accent6 7" xfId="32234" hidden="1" xr:uid="{00000000-0005-0000-0000-0000060F0000}"/>
    <cellStyle name="20% - Accent6 7" xfId="32368" hidden="1" xr:uid="{00000000-0005-0000-0000-0000070F0000}"/>
    <cellStyle name="20% - Accent6 7" xfId="32319" hidden="1" xr:uid="{00000000-0005-0000-0000-0000080F0000}"/>
    <cellStyle name="20% - Accent6 7" xfId="32031" hidden="1" xr:uid="{00000000-0005-0000-0000-0000090F0000}"/>
    <cellStyle name="20% - Accent6 7" xfId="31794" hidden="1" xr:uid="{00000000-0005-0000-0000-00000A0F0000}"/>
    <cellStyle name="20% - Accent6 7" xfId="32750" hidden="1" xr:uid="{00000000-0005-0000-0000-00000B0F0000}"/>
    <cellStyle name="20% - Accent6 7" xfId="32828" hidden="1" xr:uid="{00000000-0005-0000-0000-00000C0F0000}"/>
    <cellStyle name="20% - Accent6 7" xfId="32939" hidden="1" xr:uid="{00000000-0005-0000-0000-00000D0F0000}"/>
    <cellStyle name="20% - Accent6 7" xfId="32907" hidden="1" xr:uid="{00000000-0005-0000-0000-00000E0F0000}"/>
    <cellStyle name="20% - Accent6 7" xfId="32295" hidden="1" xr:uid="{00000000-0005-0000-0000-00000F0F0000}"/>
    <cellStyle name="20% - Accent6 7" xfId="31846" hidden="1" xr:uid="{00000000-0005-0000-0000-0000100F0000}"/>
    <cellStyle name="20% - Accent6 7" xfId="33282" hidden="1" xr:uid="{00000000-0005-0000-0000-0000110F0000}"/>
    <cellStyle name="20% - Accent6 7" xfId="33360" hidden="1" xr:uid="{00000000-0005-0000-0000-0000120F0000}"/>
    <cellStyle name="20% - Accent6 7" xfId="32892" hidden="1" xr:uid="{00000000-0005-0000-0000-0000130F0000}"/>
    <cellStyle name="20% - Accent6 7" xfId="33619" hidden="1" xr:uid="{00000000-0005-0000-0000-0000140F0000}"/>
    <cellStyle name="20% - Accent6 7" xfId="33697" hidden="1" xr:uid="{00000000-0005-0000-0000-0000150F0000}"/>
    <cellStyle name="20% - Accent6 7" xfId="32887" hidden="1" xr:uid="{00000000-0005-0000-0000-0000160F0000}"/>
    <cellStyle name="20% - Accent6 7" xfId="33956" hidden="1" xr:uid="{00000000-0005-0000-0000-0000170F0000}"/>
    <cellStyle name="20% - Accent6 8" xfId="474" hidden="1" xr:uid="{00000000-0005-0000-0000-0000180F0000}"/>
    <cellStyle name="20% - Accent6 8" xfId="653" hidden="1" xr:uid="{00000000-0005-0000-0000-0000190F0000}"/>
    <cellStyle name="20% - Accent6 8" xfId="990" hidden="1" xr:uid="{00000000-0005-0000-0000-00001A0F0000}"/>
    <cellStyle name="20% - Accent6 8" xfId="1332" hidden="1" xr:uid="{00000000-0005-0000-0000-00001B0F0000}"/>
    <cellStyle name="20% - Accent6 8" xfId="6541" hidden="1" xr:uid="{00000000-0005-0000-0000-00001C0F0000}"/>
    <cellStyle name="20% - Accent6 8" xfId="6880" hidden="1" xr:uid="{00000000-0005-0000-0000-00001D0F0000}"/>
    <cellStyle name="20% - Accent6 8" xfId="7224" hidden="1" xr:uid="{00000000-0005-0000-0000-00001E0F0000}"/>
    <cellStyle name="20% - Accent6 8" xfId="5151" hidden="1" xr:uid="{00000000-0005-0000-0000-00001F0F0000}"/>
    <cellStyle name="20% - Accent6 8" xfId="7635" hidden="1" xr:uid="{00000000-0005-0000-0000-0000200F0000}"/>
    <cellStyle name="20% - Accent6 8" xfId="5994" hidden="1" xr:uid="{00000000-0005-0000-0000-0000210F0000}"/>
    <cellStyle name="20% - Accent6 8" xfId="13012" hidden="1" xr:uid="{00000000-0005-0000-0000-0000220F0000}"/>
    <cellStyle name="20% - Accent6 8" xfId="13319" hidden="1" xr:uid="{00000000-0005-0000-0000-0000230F0000}"/>
    <cellStyle name="20% - Accent6 8" xfId="13661" hidden="1" xr:uid="{00000000-0005-0000-0000-0000240F0000}"/>
    <cellStyle name="20% - Accent6 8" xfId="4102" hidden="1" xr:uid="{00000000-0005-0000-0000-0000250F0000}"/>
    <cellStyle name="20% - Accent6 8" xfId="14043" hidden="1" xr:uid="{00000000-0005-0000-0000-0000260F0000}"/>
    <cellStyle name="20% - Accent6 8" xfId="12855" hidden="1" xr:uid="{00000000-0005-0000-0000-0000270F0000}"/>
    <cellStyle name="20% - Accent6 8" xfId="19100" hidden="1" xr:uid="{00000000-0005-0000-0000-0000280F0000}"/>
    <cellStyle name="20% - Accent6 8" xfId="19402" hidden="1" xr:uid="{00000000-0005-0000-0000-0000290F0000}"/>
    <cellStyle name="20% - Accent6 8" xfId="19744" hidden="1" xr:uid="{00000000-0005-0000-0000-00002A0F0000}"/>
    <cellStyle name="20% - Accent6 8" xfId="22354" hidden="1" xr:uid="{00000000-0005-0000-0000-00002B0F0000}"/>
    <cellStyle name="20% - Accent6 8" xfId="22655" hidden="1" xr:uid="{00000000-0005-0000-0000-00002C0F0000}"/>
    <cellStyle name="20% - Accent6 8" xfId="22997" hidden="1" xr:uid="{00000000-0005-0000-0000-00002D0F0000}"/>
    <cellStyle name="20% - Accent6 8" xfId="25523" hidden="1" xr:uid="{00000000-0005-0000-0000-00002E0F0000}"/>
    <cellStyle name="20% - Accent6 8" xfId="25821" hidden="1" xr:uid="{00000000-0005-0000-0000-00002F0F0000}"/>
    <cellStyle name="20% - Accent6 8" xfId="28479" hidden="1" xr:uid="{00000000-0005-0000-0000-0000300F0000}"/>
    <cellStyle name="20% - Accent6 8" xfId="28539" hidden="1" xr:uid="{00000000-0005-0000-0000-0000310F0000}"/>
    <cellStyle name="20% - Accent6 8" xfId="28617" hidden="1" xr:uid="{00000000-0005-0000-0000-0000320F0000}"/>
    <cellStyle name="20% - Accent6 8" xfId="28695" hidden="1" xr:uid="{00000000-0005-0000-0000-0000330F0000}"/>
    <cellStyle name="20% - Accent6 8" xfId="29277" hidden="1" xr:uid="{00000000-0005-0000-0000-0000340F0000}"/>
    <cellStyle name="20% - Accent6 8" xfId="29356" hidden="1" xr:uid="{00000000-0005-0000-0000-0000350F0000}"/>
    <cellStyle name="20% - Accent6 8" xfId="29435" hidden="1" xr:uid="{00000000-0005-0000-0000-0000360F0000}"/>
    <cellStyle name="20% - Accent6 8" xfId="29104" hidden="1" xr:uid="{00000000-0005-0000-0000-0000370F0000}"/>
    <cellStyle name="20% - Accent6 8" xfId="29508" hidden="1" xr:uid="{00000000-0005-0000-0000-0000380F0000}"/>
    <cellStyle name="20% - Accent6 8" xfId="29210" hidden="1" xr:uid="{00000000-0005-0000-0000-0000390F0000}"/>
    <cellStyle name="20% - Accent6 8" xfId="29885" hidden="1" xr:uid="{00000000-0005-0000-0000-00003A0F0000}"/>
    <cellStyle name="20% - Accent6 8" xfId="29951" hidden="1" xr:uid="{00000000-0005-0000-0000-00003B0F0000}"/>
    <cellStyle name="20% - Accent6 8" xfId="30029" hidden="1" xr:uid="{00000000-0005-0000-0000-00003C0F0000}"/>
    <cellStyle name="20% - Accent6 8" xfId="28980" hidden="1" xr:uid="{00000000-0005-0000-0000-00003D0F0000}"/>
    <cellStyle name="20% - Accent6 8" xfId="30099" hidden="1" xr:uid="{00000000-0005-0000-0000-00003E0F0000}"/>
    <cellStyle name="20% - Accent6 8" xfId="29883" hidden="1" xr:uid="{00000000-0005-0000-0000-00003F0F0000}"/>
    <cellStyle name="20% - Accent6 8" xfId="30418" hidden="1" xr:uid="{00000000-0005-0000-0000-0000400F0000}"/>
    <cellStyle name="20% - Accent6 8" xfId="30483" hidden="1" xr:uid="{00000000-0005-0000-0000-0000410F0000}"/>
    <cellStyle name="20% - Accent6 8" xfId="30561" hidden="1" xr:uid="{00000000-0005-0000-0000-0000420F0000}"/>
    <cellStyle name="20% - Accent6 8" xfId="30755" hidden="1" xr:uid="{00000000-0005-0000-0000-0000430F0000}"/>
    <cellStyle name="20% - Accent6 8" xfId="30820" hidden="1" xr:uid="{00000000-0005-0000-0000-0000440F0000}"/>
    <cellStyle name="20% - Accent6 8" xfId="30898" hidden="1" xr:uid="{00000000-0005-0000-0000-0000450F0000}"/>
    <cellStyle name="20% - Accent6 8" xfId="31092" hidden="1" xr:uid="{00000000-0005-0000-0000-0000460F0000}"/>
    <cellStyle name="20% - Accent6 8" xfId="31157" hidden="1" xr:uid="{00000000-0005-0000-0000-0000470F0000}"/>
    <cellStyle name="20% - Accent6 8" xfId="31271" hidden="1" xr:uid="{00000000-0005-0000-0000-0000480F0000}"/>
    <cellStyle name="20% - Accent6 8" xfId="31331" hidden="1" xr:uid="{00000000-0005-0000-0000-0000490F0000}"/>
    <cellStyle name="20% - Accent6 8" xfId="31409" hidden="1" xr:uid="{00000000-0005-0000-0000-00004A0F0000}"/>
    <cellStyle name="20% - Accent6 8" xfId="31487" hidden="1" xr:uid="{00000000-0005-0000-0000-00004B0F0000}"/>
    <cellStyle name="20% - Accent6 8" xfId="32069" hidden="1" xr:uid="{00000000-0005-0000-0000-00004C0F0000}"/>
    <cellStyle name="20% - Accent6 8" xfId="32148" hidden="1" xr:uid="{00000000-0005-0000-0000-00004D0F0000}"/>
    <cellStyle name="20% - Accent6 8" xfId="32227" hidden="1" xr:uid="{00000000-0005-0000-0000-00004E0F0000}"/>
    <cellStyle name="20% - Accent6 8" xfId="31896" hidden="1" xr:uid="{00000000-0005-0000-0000-00004F0F0000}"/>
    <cellStyle name="20% - Accent6 8" xfId="32300" hidden="1" xr:uid="{00000000-0005-0000-0000-0000500F0000}"/>
    <cellStyle name="20% - Accent6 8" xfId="32002" hidden="1" xr:uid="{00000000-0005-0000-0000-0000510F0000}"/>
    <cellStyle name="20% - Accent6 8" xfId="32677" hidden="1" xr:uid="{00000000-0005-0000-0000-0000520F0000}"/>
    <cellStyle name="20% - Accent6 8" xfId="32743" hidden="1" xr:uid="{00000000-0005-0000-0000-0000530F0000}"/>
    <cellStyle name="20% - Accent6 8" xfId="32821" hidden="1" xr:uid="{00000000-0005-0000-0000-0000540F0000}"/>
    <cellStyle name="20% - Accent6 8" xfId="31772" hidden="1" xr:uid="{00000000-0005-0000-0000-0000550F0000}"/>
    <cellStyle name="20% - Accent6 8" xfId="32891" hidden="1" xr:uid="{00000000-0005-0000-0000-0000560F0000}"/>
    <cellStyle name="20% - Accent6 8" xfId="32675" hidden="1" xr:uid="{00000000-0005-0000-0000-0000570F0000}"/>
    <cellStyle name="20% - Accent6 8" xfId="33210" hidden="1" xr:uid="{00000000-0005-0000-0000-0000580F0000}"/>
    <cellStyle name="20% - Accent6 8" xfId="33275" hidden="1" xr:uid="{00000000-0005-0000-0000-0000590F0000}"/>
    <cellStyle name="20% - Accent6 8" xfId="33353" hidden="1" xr:uid="{00000000-0005-0000-0000-00005A0F0000}"/>
    <cellStyle name="20% - Accent6 8" xfId="33547" hidden="1" xr:uid="{00000000-0005-0000-0000-00005B0F0000}"/>
    <cellStyle name="20% - Accent6 8" xfId="33612" hidden="1" xr:uid="{00000000-0005-0000-0000-00005C0F0000}"/>
    <cellStyle name="20% - Accent6 8" xfId="33690" hidden="1" xr:uid="{00000000-0005-0000-0000-00005D0F0000}"/>
    <cellStyle name="20% - Accent6 8" xfId="33884" hidden="1" xr:uid="{00000000-0005-0000-0000-00005E0F0000}"/>
    <cellStyle name="20% - Accent6 8" xfId="33949" hidden="1" xr:uid="{00000000-0005-0000-0000-00005F0F0000}"/>
    <cellStyle name="20% - Accent6 9" xfId="508" hidden="1" xr:uid="{00000000-0005-0000-0000-0000600F0000}"/>
    <cellStyle name="20% - Accent6 9" xfId="830" hidden="1" xr:uid="{00000000-0005-0000-0000-0000610F0000}"/>
    <cellStyle name="20% - Accent6 9" xfId="1154" hidden="1" xr:uid="{00000000-0005-0000-0000-0000620F0000}"/>
    <cellStyle name="20% - Accent6 9" xfId="1496" hidden="1" xr:uid="{00000000-0005-0000-0000-0000630F0000}"/>
    <cellStyle name="20% - Accent6 9" xfId="6720" hidden="1" xr:uid="{00000000-0005-0000-0000-0000640F0000}"/>
    <cellStyle name="20% - Accent6 9" xfId="7045" hidden="1" xr:uid="{00000000-0005-0000-0000-0000650F0000}"/>
    <cellStyle name="20% - Accent6 9" xfId="7390" hidden="1" xr:uid="{00000000-0005-0000-0000-0000660F0000}"/>
    <cellStyle name="20% - Accent6 9" xfId="10720" hidden="1" xr:uid="{00000000-0005-0000-0000-0000670F0000}"/>
    <cellStyle name="20% - Accent6 9" xfId="6293" hidden="1" xr:uid="{00000000-0005-0000-0000-0000680F0000}"/>
    <cellStyle name="20% - Accent6 9" xfId="5440" hidden="1" xr:uid="{00000000-0005-0000-0000-0000690F0000}"/>
    <cellStyle name="20% - Accent6 9" xfId="13159" hidden="1" xr:uid="{00000000-0005-0000-0000-00006A0F0000}"/>
    <cellStyle name="20% - Accent6 9" xfId="13483" hidden="1" xr:uid="{00000000-0005-0000-0000-00006B0F0000}"/>
    <cellStyle name="20% - Accent6 9" xfId="13825" hidden="1" xr:uid="{00000000-0005-0000-0000-00006C0F0000}"/>
    <cellStyle name="20% - Accent6 9" xfId="16929" hidden="1" xr:uid="{00000000-0005-0000-0000-00006D0F0000}"/>
    <cellStyle name="20% - Accent6 9" xfId="11325" hidden="1" xr:uid="{00000000-0005-0000-0000-00006E0F0000}"/>
    <cellStyle name="20% - Accent6 9" xfId="7636" hidden="1" xr:uid="{00000000-0005-0000-0000-00006F0F0000}"/>
    <cellStyle name="20% - Accent6 9" xfId="19240" hidden="1" xr:uid="{00000000-0005-0000-0000-0000700F0000}"/>
    <cellStyle name="20% - Accent6 9" xfId="19566" hidden="1" xr:uid="{00000000-0005-0000-0000-0000710F0000}"/>
    <cellStyle name="20% - Accent6 9" xfId="19908" hidden="1" xr:uid="{00000000-0005-0000-0000-0000720F0000}"/>
    <cellStyle name="20% - Accent6 9" xfId="22493" hidden="1" xr:uid="{00000000-0005-0000-0000-0000730F0000}"/>
    <cellStyle name="20% - Accent6 9" xfId="22819" hidden="1" xr:uid="{00000000-0005-0000-0000-0000740F0000}"/>
    <cellStyle name="20% - Accent6 9" xfId="23161" hidden="1" xr:uid="{00000000-0005-0000-0000-0000750F0000}"/>
    <cellStyle name="20% - Accent6 9" xfId="25661" hidden="1" xr:uid="{00000000-0005-0000-0000-0000760F0000}"/>
    <cellStyle name="20% - Accent6 9" xfId="25985" hidden="1" xr:uid="{00000000-0005-0000-0000-0000770F0000}"/>
    <cellStyle name="20% - Accent6 9" xfId="28492" hidden="1" xr:uid="{00000000-0005-0000-0000-0000780F0000}"/>
    <cellStyle name="20% - Accent6 9" xfId="28566" hidden="1" xr:uid="{00000000-0005-0000-0000-0000790F0000}"/>
    <cellStyle name="20% - Accent6 9" xfId="28642" hidden="1" xr:uid="{00000000-0005-0000-0000-00007A0F0000}"/>
    <cellStyle name="20% - Accent6 9" xfId="28720" hidden="1" xr:uid="{00000000-0005-0000-0000-00007B0F0000}"/>
    <cellStyle name="20% - Accent6 9" xfId="29305" hidden="1" xr:uid="{00000000-0005-0000-0000-00007C0F0000}"/>
    <cellStyle name="20% - Accent6 9" xfId="29381" hidden="1" xr:uid="{00000000-0005-0000-0000-00007D0F0000}"/>
    <cellStyle name="20% - Accent6 9" xfId="29460" hidden="1" xr:uid="{00000000-0005-0000-0000-00007E0F0000}"/>
    <cellStyle name="20% - Accent6 9" xfId="29719" hidden="1" xr:uid="{00000000-0005-0000-0000-00007F0F0000}"/>
    <cellStyle name="20% - Accent6 9" xfId="29253" hidden="1" xr:uid="{00000000-0005-0000-0000-0000800F0000}"/>
    <cellStyle name="20% - Accent6 9" xfId="29140" hidden="1" xr:uid="{00000000-0005-0000-0000-0000810F0000}"/>
    <cellStyle name="20% - Accent6 9" xfId="29900" hidden="1" xr:uid="{00000000-0005-0000-0000-0000820F0000}"/>
    <cellStyle name="20% - Accent6 9" xfId="29976" hidden="1" xr:uid="{00000000-0005-0000-0000-0000830F0000}"/>
    <cellStyle name="20% - Accent6 9" xfId="30054" hidden="1" xr:uid="{00000000-0005-0000-0000-0000840F0000}"/>
    <cellStyle name="20% - Accent6 9" xfId="30278" hidden="1" xr:uid="{00000000-0005-0000-0000-0000850F0000}"/>
    <cellStyle name="20% - Accent6 9" xfId="29755" hidden="1" xr:uid="{00000000-0005-0000-0000-0000860F0000}"/>
    <cellStyle name="20% - Accent6 9" xfId="29509" hidden="1" xr:uid="{00000000-0005-0000-0000-0000870F0000}"/>
    <cellStyle name="20% - Accent6 9" xfId="30432" hidden="1" xr:uid="{00000000-0005-0000-0000-0000880F0000}"/>
    <cellStyle name="20% - Accent6 9" xfId="30508" hidden="1" xr:uid="{00000000-0005-0000-0000-0000890F0000}"/>
    <cellStyle name="20% - Accent6 9" xfId="30586" hidden="1" xr:uid="{00000000-0005-0000-0000-00008A0F0000}"/>
    <cellStyle name="20% - Accent6 9" xfId="30769" hidden="1" xr:uid="{00000000-0005-0000-0000-00008B0F0000}"/>
    <cellStyle name="20% - Accent6 9" xfId="30845" hidden="1" xr:uid="{00000000-0005-0000-0000-00008C0F0000}"/>
    <cellStyle name="20% - Accent6 9" xfId="30923" hidden="1" xr:uid="{00000000-0005-0000-0000-00008D0F0000}"/>
    <cellStyle name="20% - Accent6 9" xfId="31106" hidden="1" xr:uid="{00000000-0005-0000-0000-00008E0F0000}"/>
    <cellStyle name="20% - Accent6 9" xfId="31182" hidden="1" xr:uid="{00000000-0005-0000-0000-00008F0F0000}"/>
    <cellStyle name="20% - Accent6 9" xfId="31284" hidden="1" xr:uid="{00000000-0005-0000-0000-0000900F0000}"/>
    <cellStyle name="20% - Accent6 9" xfId="31358" hidden="1" xr:uid="{00000000-0005-0000-0000-0000910F0000}"/>
    <cellStyle name="20% - Accent6 9" xfId="31434" hidden="1" xr:uid="{00000000-0005-0000-0000-0000920F0000}"/>
    <cellStyle name="20% - Accent6 9" xfId="31512" hidden="1" xr:uid="{00000000-0005-0000-0000-0000930F0000}"/>
    <cellStyle name="20% - Accent6 9" xfId="32097" hidden="1" xr:uid="{00000000-0005-0000-0000-0000940F0000}"/>
    <cellStyle name="20% - Accent6 9" xfId="32173" hidden="1" xr:uid="{00000000-0005-0000-0000-0000950F0000}"/>
    <cellStyle name="20% - Accent6 9" xfId="32252" hidden="1" xr:uid="{00000000-0005-0000-0000-0000960F0000}"/>
    <cellStyle name="20% - Accent6 9" xfId="32511" hidden="1" xr:uid="{00000000-0005-0000-0000-0000970F0000}"/>
    <cellStyle name="20% - Accent6 9" xfId="32045" hidden="1" xr:uid="{00000000-0005-0000-0000-0000980F0000}"/>
    <cellStyle name="20% - Accent6 9" xfId="31932" hidden="1" xr:uid="{00000000-0005-0000-0000-0000990F0000}"/>
    <cellStyle name="20% - Accent6 9" xfId="32692" hidden="1" xr:uid="{00000000-0005-0000-0000-00009A0F0000}"/>
    <cellStyle name="20% - Accent6 9" xfId="32768" hidden="1" xr:uid="{00000000-0005-0000-0000-00009B0F0000}"/>
    <cellStyle name="20% - Accent6 9" xfId="32846" hidden="1" xr:uid="{00000000-0005-0000-0000-00009C0F0000}"/>
    <cellStyle name="20% - Accent6 9" xfId="33070" hidden="1" xr:uid="{00000000-0005-0000-0000-00009D0F0000}"/>
    <cellStyle name="20% - Accent6 9" xfId="32547" hidden="1" xr:uid="{00000000-0005-0000-0000-00009E0F0000}"/>
    <cellStyle name="20% - Accent6 9" xfId="32301" hidden="1" xr:uid="{00000000-0005-0000-0000-00009F0F0000}"/>
    <cellStyle name="20% - Accent6 9" xfId="33224" hidden="1" xr:uid="{00000000-0005-0000-0000-0000A00F0000}"/>
    <cellStyle name="20% - Accent6 9" xfId="33300" hidden="1" xr:uid="{00000000-0005-0000-0000-0000A10F0000}"/>
    <cellStyle name="20% - Accent6 9" xfId="33378" hidden="1" xr:uid="{00000000-0005-0000-0000-0000A20F0000}"/>
    <cellStyle name="20% - Accent6 9" xfId="33561" hidden="1" xr:uid="{00000000-0005-0000-0000-0000A30F0000}"/>
    <cellStyle name="20% - Accent6 9" xfId="33637" hidden="1" xr:uid="{00000000-0005-0000-0000-0000A40F0000}"/>
    <cellStyle name="20% - Accent6 9" xfId="33715" hidden="1" xr:uid="{00000000-0005-0000-0000-0000A50F0000}"/>
    <cellStyle name="20% - Accent6 9" xfId="33898" hidden="1" xr:uid="{00000000-0005-0000-0000-0000A60F0000}"/>
    <cellStyle name="20% - Accent6 9" xfId="33974" hidden="1" xr:uid="{00000000-0005-0000-0000-0000A70F0000}"/>
    <cellStyle name="40% - Accent1" xfId="22" builtinId="31" hidden="1" customBuiltin="1"/>
    <cellStyle name="40% - Accent1" xfId="70" builtinId="31" hidden="1" customBuiltin="1"/>
    <cellStyle name="40% - Accent1" xfId="105" builtinId="31" hidden="1" customBuiltin="1"/>
    <cellStyle name="40% - Accent1" xfId="148" builtinId="31" hidden="1" customBuiltin="1"/>
    <cellStyle name="40% - Accent1" xfId="190" builtinId="31" hidden="1" customBuiltin="1"/>
    <cellStyle name="40% - Accent1" xfId="224" builtinId="31" hidden="1" customBuiltin="1"/>
    <cellStyle name="40% - Accent1" xfId="261" builtinId="31" hidden="1" customBuiltin="1"/>
    <cellStyle name="40% - Accent1" xfId="298" builtinId="31" hidden="1" customBuiltin="1"/>
    <cellStyle name="40% - Accent1" xfId="332" builtinId="31" hidden="1" customBuiltin="1"/>
    <cellStyle name="40% - Accent1" xfId="367" builtinId="31" hidden="1" customBuiltin="1"/>
    <cellStyle name="40% - Accent1" xfId="3918" builtinId="31" hidden="1" customBuiltin="1"/>
    <cellStyle name="40% - Accent1" xfId="3952" builtinId="31" hidden="1" customBuiltin="1"/>
    <cellStyle name="40% - Accent1" xfId="3989" builtinId="31" hidden="1" customBuiltin="1"/>
    <cellStyle name="40% - Accent1" xfId="4026" builtinId="31" hidden="1" customBuiltin="1"/>
    <cellStyle name="40% - Accent1" xfId="4060" builtinId="31" hidden="1" customBuiltin="1"/>
    <cellStyle name="40% - Accent1" xfId="4258" builtinId="31" hidden="1" customBuiltin="1"/>
    <cellStyle name="40% - Accent1" xfId="10659" builtinId="31" hidden="1" customBuiltin="1"/>
    <cellStyle name="40% - Accent1" xfId="10681" builtinId="31" hidden="1" customBuiltin="1"/>
    <cellStyle name="40% - Accent1" xfId="7914" builtinId="31" hidden="1" customBuiltin="1"/>
    <cellStyle name="40% - Accent1" xfId="8412" builtinId="31" hidden="1" customBuiltin="1"/>
    <cellStyle name="40% - Accent1" xfId="8086" builtinId="31" hidden="1" customBuiltin="1"/>
    <cellStyle name="40% - Accent1" xfId="7939" builtinId="31" hidden="1" customBuiltin="1"/>
    <cellStyle name="40% - Accent1" xfId="4579" builtinId="31" hidden="1" customBuiltin="1"/>
    <cellStyle name="40% - Accent1" xfId="5511" builtinId="31" hidden="1" customBuiltin="1"/>
    <cellStyle name="40% - Accent1" xfId="4229" builtinId="31" hidden="1" customBuiltin="1"/>
    <cellStyle name="40% - Accent1" xfId="4240" builtinId="31" hidden="1" customBuiltin="1"/>
    <cellStyle name="40% - Accent1" xfId="4322" builtinId="31" hidden="1" customBuiltin="1"/>
    <cellStyle name="40% - Accent1" xfId="10997" builtinId="31" hidden="1" customBuiltin="1"/>
    <cellStyle name="40% - Accent1" xfId="16875" builtinId="31" hidden="1" customBuiltin="1"/>
    <cellStyle name="40% - Accent1" xfId="16894" builtinId="31" hidden="1" customBuiltin="1"/>
    <cellStyle name="40% - Accent1" xfId="14264" builtinId="31" hidden="1" customBuiltin="1"/>
    <cellStyle name="40% - Accent1" xfId="14697" builtinId="31" hidden="1" customBuiltin="1"/>
    <cellStyle name="40% - Accent1" xfId="14420" builtinId="31" hidden="1" customBuiltin="1"/>
    <cellStyle name="40% - Accent1" xfId="14285" builtinId="31" hidden="1" customBuiltin="1"/>
    <cellStyle name="40% - Accent1" xfId="10832" builtinId="31" hidden="1" customBuiltin="1"/>
    <cellStyle name="40% - Accent1" xfId="4145" builtinId="31" hidden="1" customBuiltin="1"/>
    <cellStyle name="40% - Accent1" xfId="8167" builtinId="31" hidden="1" customBuiltin="1"/>
    <cellStyle name="40% - Accent1" xfId="11758" builtinId="31" hidden="1" customBuiltin="1"/>
    <cellStyle name="40% - Accent1" xfId="5638" builtinId="31" hidden="1" customBuiltin="1"/>
    <cellStyle name="40% - Accent1" xfId="17154" builtinId="31" hidden="1" customBuiltin="1"/>
    <cellStyle name="40% - Accent1" xfId="4969" builtinId="31" hidden="1" customBuiltin="1"/>
    <cellStyle name="40% - Accent1" xfId="5460" builtinId="31" hidden="1" customBuiltin="1"/>
    <cellStyle name="40% - Accent1" xfId="4715" builtinId="31" hidden="1" customBuiltin="1"/>
    <cellStyle name="40% - Accent1" xfId="11555" builtinId="31" hidden="1" customBuiltin="1"/>
    <cellStyle name="40% - Accent1" xfId="5453" builtinId="31" hidden="1" customBuiltin="1"/>
    <cellStyle name="40% - Accent1" xfId="20438" builtinId="31" hidden="1" customBuiltin="1"/>
    <cellStyle name="40% - Accent1" xfId="20073" builtinId="31" hidden="1" customBuiltin="1"/>
    <cellStyle name="40% - Accent1" xfId="5554" builtinId="31" hidden="1" customBuiltin="1"/>
    <cellStyle name="40% - Accent1" xfId="16878" builtinId="31" hidden="1" customBuiltin="1"/>
    <cellStyle name="40% - Accent1" xfId="7586" builtinId="31" hidden="1" customBuiltin="1"/>
    <cellStyle name="40% - Accent1" xfId="4345" builtinId="31" hidden="1" customBuiltin="1"/>
    <cellStyle name="40% - Accent1" xfId="23640" builtinId="31" hidden="1" customBuiltin="1"/>
    <cellStyle name="40% - Accent1 10" xfId="525" hidden="1" xr:uid="{00000000-0005-0000-0000-0000DC0F0000}"/>
    <cellStyle name="40% - Accent1 10" xfId="849" hidden="1" xr:uid="{00000000-0005-0000-0000-0000DD0F0000}"/>
    <cellStyle name="40% - Accent1 10" xfId="1170" hidden="1" xr:uid="{00000000-0005-0000-0000-0000DE0F0000}"/>
    <cellStyle name="40% - Accent1 10" xfId="1512" hidden="1" xr:uid="{00000000-0005-0000-0000-0000DF0F0000}"/>
    <cellStyle name="40% - Accent1 10" xfId="6739" hidden="1" xr:uid="{00000000-0005-0000-0000-0000E00F0000}"/>
    <cellStyle name="40% - Accent1 10" xfId="7061" hidden="1" xr:uid="{00000000-0005-0000-0000-0000E10F0000}"/>
    <cellStyle name="40% - Accent1 10" xfId="7407" hidden="1" xr:uid="{00000000-0005-0000-0000-0000E20F0000}"/>
    <cellStyle name="40% - Accent1 10" xfId="8225" hidden="1" xr:uid="{00000000-0005-0000-0000-0000E30F0000}"/>
    <cellStyle name="40% - Accent1 10" xfId="4830" hidden="1" xr:uid="{00000000-0005-0000-0000-0000E40F0000}"/>
    <cellStyle name="40% - Accent1 10" xfId="5781" hidden="1" xr:uid="{00000000-0005-0000-0000-0000E50F0000}"/>
    <cellStyle name="40% - Accent1 10" xfId="13178" hidden="1" xr:uid="{00000000-0005-0000-0000-0000E60F0000}"/>
    <cellStyle name="40% - Accent1 10" xfId="13499" hidden="1" xr:uid="{00000000-0005-0000-0000-0000E70F0000}"/>
    <cellStyle name="40% - Accent1 10" xfId="13841" hidden="1" xr:uid="{00000000-0005-0000-0000-0000E80F0000}"/>
    <cellStyle name="40% - Accent1 10" xfId="14536" hidden="1" xr:uid="{00000000-0005-0000-0000-0000E90F0000}"/>
    <cellStyle name="40% - Accent1 10" xfId="4726" hidden="1" xr:uid="{00000000-0005-0000-0000-0000EA0F0000}"/>
    <cellStyle name="40% - Accent1 10" xfId="10816" hidden="1" xr:uid="{00000000-0005-0000-0000-0000EB0F0000}"/>
    <cellStyle name="40% - Accent1 10" xfId="19260" hidden="1" xr:uid="{00000000-0005-0000-0000-0000EC0F0000}"/>
    <cellStyle name="40% - Accent1 10" xfId="19582" hidden="1" xr:uid="{00000000-0005-0000-0000-0000ED0F0000}"/>
    <cellStyle name="40% - Accent1 10" xfId="19924" hidden="1" xr:uid="{00000000-0005-0000-0000-0000EE0F0000}"/>
    <cellStyle name="40% - Accent1 10" xfId="22513" hidden="1" xr:uid="{00000000-0005-0000-0000-0000EF0F0000}"/>
    <cellStyle name="40% - Accent1 10" xfId="22835" hidden="1" xr:uid="{00000000-0005-0000-0000-0000F00F0000}"/>
    <cellStyle name="40% - Accent1 10" xfId="23177" hidden="1" xr:uid="{00000000-0005-0000-0000-0000F10F0000}"/>
    <cellStyle name="40% - Accent1 10" xfId="25680" hidden="1" xr:uid="{00000000-0005-0000-0000-0000F20F0000}"/>
    <cellStyle name="40% - Accent1 10" xfId="26001" hidden="1" xr:uid="{00000000-0005-0000-0000-0000F30F0000}"/>
    <cellStyle name="40% - Accent1 10" xfId="28496" hidden="1" xr:uid="{00000000-0005-0000-0000-0000F40F0000}"/>
    <cellStyle name="40% - Accent1 10" xfId="28570" hidden="1" xr:uid="{00000000-0005-0000-0000-0000F50F0000}"/>
    <cellStyle name="40% - Accent1 10" xfId="28646" hidden="1" xr:uid="{00000000-0005-0000-0000-0000F60F0000}"/>
    <cellStyle name="40% - Accent1 10" xfId="28724" hidden="1" xr:uid="{00000000-0005-0000-0000-0000F70F0000}"/>
    <cellStyle name="40% - Accent1 10" xfId="29309" hidden="1" xr:uid="{00000000-0005-0000-0000-0000F80F0000}"/>
    <cellStyle name="40% - Accent1 10" xfId="29385" hidden="1" xr:uid="{00000000-0005-0000-0000-0000F90F0000}"/>
    <cellStyle name="40% - Accent1 10" xfId="29464" hidden="1" xr:uid="{00000000-0005-0000-0000-0000FA0F0000}"/>
    <cellStyle name="40% - Accent1 10" xfId="29558" hidden="1" xr:uid="{00000000-0005-0000-0000-0000FB0F0000}"/>
    <cellStyle name="40% - Accent1 10" xfId="29059" hidden="1" xr:uid="{00000000-0005-0000-0000-0000FC0F0000}"/>
    <cellStyle name="40% - Accent1 10" xfId="29189" hidden="1" xr:uid="{00000000-0005-0000-0000-0000FD0F0000}"/>
    <cellStyle name="40% - Accent1 10" xfId="29904" hidden="1" xr:uid="{00000000-0005-0000-0000-0000FE0F0000}"/>
    <cellStyle name="40% - Accent1 10" xfId="29980" hidden="1" xr:uid="{00000000-0005-0000-0000-0000FF0F0000}"/>
    <cellStyle name="40% - Accent1 10" xfId="30058" hidden="1" xr:uid="{00000000-0005-0000-0000-000000100000}"/>
    <cellStyle name="40% - Accent1 10" xfId="30137" hidden="1" xr:uid="{00000000-0005-0000-0000-000001100000}"/>
    <cellStyle name="40% - Accent1 10" xfId="29042" hidden="1" xr:uid="{00000000-0005-0000-0000-000002100000}"/>
    <cellStyle name="40% - Accent1 10" xfId="29738" hidden="1" xr:uid="{00000000-0005-0000-0000-000003100000}"/>
    <cellStyle name="40% - Accent1 10" xfId="30436" hidden="1" xr:uid="{00000000-0005-0000-0000-000004100000}"/>
    <cellStyle name="40% - Accent1 10" xfId="30512" hidden="1" xr:uid="{00000000-0005-0000-0000-000005100000}"/>
    <cellStyle name="40% - Accent1 10" xfId="30590" hidden="1" xr:uid="{00000000-0005-0000-0000-000006100000}"/>
    <cellStyle name="40% - Accent1 10" xfId="30773" hidden="1" xr:uid="{00000000-0005-0000-0000-000007100000}"/>
    <cellStyle name="40% - Accent1 10" xfId="30849" hidden="1" xr:uid="{00000000-0005-0000-0000-000008100000}"/>
    <cellStyle name="40% - Accent1 10" xfId="30927" hidden="1" xr:uid="{00000000-0005-0000-0000-000009100000}"/>
    <cellStyle name="40% - Accent1 10" xfId="31110" hidden="1" xr:uid="{00000000-0005-0000-0000-00000A100000}"/>
    <cellStyle name="40% - Accent1 10" xfId="31186" hidden="1" xr:uid="{00000000-0005-0000-0000-00000B100000}"/>
    <cellStyle name="40% - Accent1 10" xfId="31288" hidden="1" xr:uid="{00000000-0005-0000-0000-00000C100000}"/>
    <cellStyle name="40% - Accent1 10" xfId="31362" hidden="1" xr:uid="{00000000-0005-0000-0000-00000D100000}"/>
    <cellStyle name="40% - Accent1 10" xfId="31438" hidden="1" xr:uid="{00000000-0005-0000-0000-00000E100000}"/>
    <cellStyle name="40% - Accent1 10" xfId="31516" hidden="1" xr:uid="{00000000-0005-0000-0000-00000F100000}"/>
    <cellStyle name="40% - Accent1 10" xfId="32101" hidden="1" xr:uid="{00000000-0005-0000-0000-000010100000}"/>
    <cellStyle name="40% - Accent1 10" xfId="32177" hidden="1" xr:uid="{00000000-0005-0000-0000-000011100000}"/>
    <cellStyle name="40% - Accent1 10" xfId="32256" hidden="1" xr:uid="{00000000-0005-0000-0000-000012100000}"/>
    <cellStyle name="40% - Accent1 10" xfId="32350" hidden="1" xr:uid="{00000000-0005-0000-0000-000013100000}"/>
    <cellStyle name="40% - Accent1 10" xfId="31851" hidden="1" xr:uid="{00000000-0005-0000-0000-000014100000}"/>
    <cellStyle name="40% - Accent1 10" xfId="31981" hidden="1" xr:uid="{00000000-0005-0000-0000-000015100000}"/>
    <cellStyle name="40% - Accent1 10" xfId="32696" hidden="1" xr:uid="{00000000-0005-0000-0000-000016100000}"/>
    <cellStyle name="40% - Accent1 10" xfId="32772" hidden="1" xr:uid="{00000000-0005-0000-0000-000017100000}"/>
    <cellStyle name="40% - Accent1 10" xfId="32850" hidden="1" xr:uid="{00000000-0005-0000-0000-000018100000}"/>
    <cellStyle name="40% - Accent1 10" xfId="32929" hidden="1" xr:uid="{00000000-0005-0000-0000-000019100000}"/>
    <cellStyle name="40% - Accent1 10" xfId="31834" hidden="1" xr:uid="{00000000-0005-0000-0000-00001A100000}"/>
    <cellStyle name="40% - Accent1 10" xfId="32530" hidden="1" xr:uid="{00000000-0005-0000-0000-00001B100000}"/>
    <cellStyle name="40% - Accent1 10" xfId="33228" hidden="1" xr:uid="{00000000-0005-0000-0000-00001C100000}"/>
    <cellStyle name="40% - Accent1 10" xfId="33304" hidden="1" xr:uid="{00000000-0005-0000-0000-00001D100000}"/>
    <cellStyle name="40% - Accent1 10" xfId="33382" hidden="1" xr:uid="{00000000-0005-0000-0000-00001E100000}"/>
    <cellStyle name="40% - Accent1 10" xfId="33565" hidden="1" xr:uid="{00000000-0005-0000-0000-00001F100000}"/>
    <cellStyle name="40% - Accent1 10" xfId="33641" hidden="1" xr:uid="{00000000-0005-0000-0000-000020100000}"/>
    <cellStyle name="40% - Accent1 10" xfId="33719" hidden="1" xr:uid="{00000000-0005-0000-0000-000021100000}"/>
    <cellStyle name="40% - Accent1 10" xfId="33902" hidden="1" xr:uid="{00000000-0005-0000-0000-000022100000}"/>
    <cellStyle name="40% - Accent1 10" xfId="33978" hidden="1" xr:uid="{00000000-0005-0000-0000-000023100000}"/>
    <cellStyle name="40% - Accent1 11" xfId="561" hidden="1" xr:uid="{00000000-0005-0000-0000-000024100000}"/>
    <cellStyle name="40% - Accent1 11" xfId="885" hidden="1" xr:uid="{00000000-0005-0000-0000-000025100000}"/>
    <cellStyle name="40% - Accent1 11" xfId="1206" hidden="1" xr:uid="{00000000-0005-0000-0000-000026100000}"/>
    <cellStyle name="40% - Accent1 11" xfId="1548" hidden="1" xr:uid="{00000000-0005-0000-0000-000027100000}"/>
    <cellStyle name="40% - Accent1 11" xfId="6775" hidden="1" xr:uid="{00000000-0005-0000-0000-000028100000}"/>
    <cellStyle name="40% - Accent1 11" xfId="7097" hidden="1" xr:uid="{00000000-0005-0000-0000-000029100000}"/>
    <cellStyle name="40% - Accent1 11" xfId="7443" hidden="1" xr:uid="{00000000-0005-0000-0000-00002A100000}"/>
    <cellStyle name="40% - Accent1 11" xfId="7584" hidden="1" xr:uid="{00000000-0005-0000-0000-00002B100000}"/>
    <cellStyle name="40% - Accent1 11" xfId="4741" hidden="1" xr:uid="{00000000-0005-0000-0000-00002C100000}"/>
    <cellStyle name="40% - Accent1 11" xfId="6072" hidden="1" xr:uid="{00000000-0005-0000-0000-00002D100000}"/>
    <cellStyle name="40% - Accent1 11" xfId="13214" hidden="1" xr:uid="{00000000-0005-0000-0000-00002E100000}"/>
    <cellStyle name="40% - Accent1 11" xfId="13535" hidden="1" xr:uid="{00000000-0005-0000-0000-00002F100000}"/>
    <cellStyle name="40% - Accent1 11" xfId="13877" hidden="1" xr:uid="{00000000-0005-0000-0000-000030100000}"/>
    <cellStyle name="40% - Accent1 11" xfId="14004" hidden="1" xr:uid="{00000000-0005-0000-0000-000031100000}"/>
    <cellStyle name="40% - Accent1 11" xfId="4099" hidden="1" xr:uid="{00000000-0005-0000-0000-000032100000}"/>
    <cellStyle name="40% - Accent1 11" xfId="5456" hidden="1" xr:uid="{00000000-0005-0000-0000-000033100000}"/>
    <cellStyle name="40% - Accent1 11" xfId="19297" hidden="1" xr:uid="{00000000-0005-0000-0000-000034100000}"/>
    <cellStyle name="40% - Accent1 11" xfId="19618" hidden="1" xr:uid="{00000000-0005-0000-0000-000035100000}"/>
    <cellStyle name="40% - Accent1 11" xfId="19960" hidden="1" xr:uid="{00000000-0005-0000-0000-000036100000}"/>
    <cellStyle name="40% - Accent1 11" xfId="22550" hidden="1" xr:uid="{00000000-0005-0000-0000-000037100000}"/>
    <cellStyle name="40% - Accent1 11" xfId="22871" hidden="1" xr:uid="{00000000-0005-0000-0000-000038100000}"/>
    <cellStyle name="40% - Accent1 11" xfId="23213" hidden="1" xr:uid="{00000000-0005-0000-0000-000039100000}"/>
    <cellStyle name="40% - Accent1 11" xfId="25716" hidden="1" xr:uid="{00000000-0005-0000-0000-00003A100000}"/>
    <cellStyle name="40% - Accent1 11" xfId="26037" hidden="1" xr:uid="{00000000-0005-0000-0000-00003B100000}"/>
    <cellStyle name="40% - Accent1 11" xfId="28509" hidden="1" xr:uid="{00000000-0005-0000-0000-00003C100000}"/>
    <cellStyle name="40% - Accent1 11" xfId="28583" hidden="1" xr:uid="{00000000-0005-0000-0000-00003D100000}"/>
    <cellStyle name="40% - Accent1 11" xfId="28659" hidden="1" xr:uid="{00000000-0005-0000-0000-00003E100000}"/>
    <cellStyle name="40% - Accent1 11" xfId="28737" hidden="1" xr:uid="{00000000-0005-0000-0000-00003F100000}"/>
    <cellStyle name="40% - Accent1 11" xfId="29322" hidden="1" xr:uid="{00000000-0005-0000-0000-000040100000}"/>
    <cellStyle name="40% - Accent1 11" xfId="29398" hidden="1" xr:uid="{00000000-0005-0000-0000-000041100000}"/>
    <cellStyle name="40% - Accent1 11" xfId="29477" hidden="1" xr:uid="{00000000-0005-0000-0000-000042100000}"/>
    <cellStyle name="40% - Accent1 11" xfId="29504" hidden="1" xr:uid="{00000000-0005-0000-0000-000043100000}"/>
    <cellStyle name="40% - Accent1 11" xfId="29048" hidden="1" xr:uid="{00000000-0005-0000-0000-000044100000}"/>
    <cellStyle name="40% - Accent1 11" xfId="29225" hidden="1" xr:uid="{00000000-0005-0000-0000-000045100000}"/>
    <cellStyle name="40% - Accent1 11" xfId="29917" hidden="1" xr:uid="{00000000-0005-0000-0000-000046100000}"/>
    <cellStyle name="40% - Accent1 11" xfId="29993" hidden="1" xr:uid="{00000000-0005-0000-0000-000047100000}"/>
    <cellStyle name="40% - Accent1 11" xfId="30071" hidden="1" xr:uid="{00000000-0005-0000-0000-000048100000}"/>
    <cellStyle name="40% - Accent1 11" xfId="30096" hidden="1" xr:uid="{00000000-0005-0000-0000-000049100000}"/>
    <cellStyle name="40% - Accent1 11" xfId="28979" hidden="1" xr:uid="{00000000-0005-0000-0000-00004A100000}"/>
    <cellStyle name="40% - Accent1 11" xfId="29143" hidden="1" xr:uid="{00000000-0005-0000-0000-00004B100000}"/>
    <cellStyle name="40% - Accent1 11" xfId="30449" hidden="1" xr:uid="{00000000-0005-0000-0000-00004C100000}"/>
    <cellStyle name="40% - Accent1 11" xfId="30525" hidden="1" xr:uid="{00000000-0005-0000-0000-00004D100000}"/>
    <cellStyle name="40% - Accent1 11" xfId="30603" hidden="1" xr:uid="{00000000-0005-0000-0000-00004E100000}"/>
    <cellStyle name="40% - Accent1 11" xfId="30786" hidden="1" xr:uid="{00000000-0005-0000-0000-00004F100000}"/>
    <cellStyle name="40% - Accent1 11" xfId="30862" hidden="1" xr:uid="{00000000-0005-0000-0000-000050100000}"/>
    <cellStyle name="40% - Accent1 11" xfId="30940" hidden="1" xr:uid="{00000000-0005-0000-0000-000051100000}"/>
    <cellStyle name="40% - Accent1 11" xfId="31123" hidden="1" xr:uid="{00000000-0005-0000-0000-000052100000}"/>
    <cellStyle name="40% - Accent1 11" xfId="31199" hidden="1" xr:uid="{00000000-0005-0000-0000-000053100000}"/>
    <cellStyle name="40% - Accent1 11" xfId="31301" hidden="1" xr:uid="{00000000-0005-0000-0000-000054100000}"/>
    <cellStyle name="40% - Accent1 11" xfId="31375" hidden="1" xr:uid="{00000000-0005-0000-0000-000055100000}"/>
    <cellStyle name="40% - Accent1 11" xfId="31451" hidden="1" xr:uid="{00000000-0005-0000-0000-000056100000}"/>
    <cellStyle name="40% - Accent1 11" xfId="31529" hidden="1" xr:uid="{00000000-0005-0000-0000-000057100000}"/>
    <cellStyle name="40% - Accent1 11" xfId="32114" hidden="1" xr:uid="{00000000-0005-0000-0000-000058100000}"/>
    <cellStyle name="40% - Accent1 11" xfId="32190" hidden="1" xr:uid="{00000000-0005-0000-0000-000059100000}"/>
    <cellStyle name="40% - Accent1 11" xfId="32269" hidden="1" xr:uid="{00000000-0005-0000-0000-00005A100000}"/>
    <cellStyle name="40% - Accent1 11" xfId="32296" hidden="1" xr:uid="{00000000-0005-0000-0000-00005B100000}"/>
    <cellStyle name="40% - Accent1 11" xfId="31840" hidden="1" xr:uid="{00000000-0005-0000-0000-00005C100000}"/>
    <cellStyle name="40% - Accent1 11" xfId="32017" hidden="1" xr:uid="{00000000-0005-0000-0000-00005D100000}"/>
    <cellStyle name="40% - Accent1 11" xfId="32709" hidden="1" xr:uid="{00000000-0005-0000-0000-00005E100000}"/>
    <cellStyle name="40% - Accent1 11" xfId="32785" hidden="1" xr:uid="{00000000-0005-0000-0000-00005F100000}"/>
    <cellStyle name="40% - Accent1 11" xfId="32863" hidden="1" xr:uid="{00000000-0005-0000-0000-000060100000}"/>
    <cellStyle name="40% - Accent1 11" xfId="32888" hidden="1" xr:uid="{00000000-0005-0000-0000-000061100000}"/>
    <cellStyle name="40% - Accent1 11" xfId="31771" hidden="1" xr:uid="{00000000-0005-0000-0000-000062100000}"/>
    <cellStyle name="40% - Accent1 11" xfId="31935" hidden="1" xr:uid="{00000000-0005-0000-0000-000063100000}"/>
    <cellStyle name="40% - Accent1 11" xfId="33241" hidden="1" xr:uid="{00000000-0005-0000-0000-000064100000}"/>
    <cellStyle name="40% - Accent1 11" xfId="33317" hidden="1" xr:uid="{00000000-0005-0000-0000-000065100000}"/>
    <cellStyle name="40% - Accent1 11" xfId="33395" hidden="1" xr:uid="{00000000-0005-0000-0000-000066100000}"/>
    <cellStyle name="40% - Accent1 11" xfId="33578" hidden="1" xr:uid="{00000000-0005-0000-0000-000067100000}"/>
    <cellStyle name="40% - Accent1 11" xfId="33654" hidden="1" xr:uid="{00000000-0005-0000-0000-000068100000}"/>
    <cellStyle name="40% - Accent1 11" xfId="33732" hidden="1" xr:uid="{00000000-0005-0000-0000-000069100000}"/>
    <cellStyle name="40% - Accent1 11" xfId="33915" hidden="1" xr:uid="{00000000-0005-0000-0000-00006A100000}"/>
    <cellStyle name="40% - Accent1 11" xfId="33991" hidden="1" xr:uid="{00000000-0005-0000-0000-00006B100000}"/>
    <cellStyle name="40% - Accent1 12" xfId="595" hidden="1" xr:uid="{00000000-0005-0000-0000-00006C100000}"/>
    <cellStyle name="40% - Accent1 12" xfId="920" hidden="1" xr:uid="{00000000-0005-0000-0000-00006D100000}"/>
    <cellStyle name="40% - Accent1 12" xfId="1240" hidden="1" xr:uid="{00000000-0005-0000-0000-00006E100000}"/>
    <cellStyle name="40% - Accent1 12" xfId="1582" hidden="1" xr:uid="{00000000-0005-0000-0000-00006F100000}"/>
    <cellStyle name="40% - Accent1 12" xfId="6810" hidden="1" xr:uid="{00000000-0005-0000-0000-000070100000}"/>
    <cellStyle name="40% - Accent1 12" xfId="7131" hidden="1" xr:uid="{00000000-0005-0000-0000-000071100000}"/>
    <cellStyle name="40% - Accent1 12" xfId="7477" hidden="1" xr:uid="{00000000-0005-0000-0000-000072100000}"/>
    <cellStyle name="40% - Accent1 12" xfId="8171" hidden="1" xr:uid="{00000000-0005-0000-0000-000073100000}"/>
    <cellStyle name="40% - Accent1 12" xfId="5565" hidden="1" xr:uid="{00000000-0005-0000-0000-000074100000}"/>
    <cellStyle name="40% - Accent1 12" xfId="5301" hidden="1" xr:uid="{00000000-0005-0000-0000-000075100000}"/>
    <cellStyle name="40% - Accent1 12" xfId="13249" hidden="1" xr:uid="{00000000-0005-0000-0000-000076100000}"/>
    <cellStyle name="40% - Accent1 12" xfId="13569" hidden="1" xr:uid="{00000000-0005-0000-0000-000077100000}"/>
    <cellStyle name="40% - Accent1 12" xfId="13911" hidden="1" xr:uid="{00000000-0005-0000-0000-000078100000}"/>
    <cellStyle name="40% - Accent1 12" xfId="14492" hidden="1" xr:uid="{00000000-0005-0000-0000-000079100000}"/>
    <cellStyle name="40% - Accent1 12" xfId="6116" hidden="1" xr:uid="{00000000-0005-0000-0000-00007A100000}"/>
    <cellStyle name="40% - Accent1 12" xfId="4902" hidden="1" xr:uid="{00000000-0005-0000-0000-00007B100000}"/>
    <cellStyle name="40% - Accent1 12" xfId="19332" hidden="1" xr:uid="{00000000-0005-0000-0000-00007C100000}"/>
    <cellStyle name="40% - Accent1 12" xfId="19652" hidden="1" xr:uid="{00000000-0005-0000-0000-00007D100000}"/>
    <cellStyle name="40% - Accent1 12" xfId="19994" hidden="1" xr:uid="{00000000-0005-0000-0000-00007E100000}"/>
    <cellStyle name="40% - Accent1 12" xfId="22585" hidden="1" xr:uid="{00000000-0005-0000-0000-00007F100000}"/>
    <cellStyle name="40% - Accent1 12" xfId="22905" hidden="1" xr:uid="{00000000-0005-0000-0000-000080100000}"/>
    <cellStyle name="40% - Accent1 12" xfId="23247" hidden="1" xr:uid="{00000000-0005-0000-0000-000081100000}"/>
    <cellStyle name="40% - Accent1 12" xfId="25751" hidden="1" xr:uid="{00000000-0005-0000-0000-000082100000}"/>
    <cellStyle name="40% - Accent1 12" xfId="26071" hidden="1" xr:uid="{00000000-0005-0000-0000-000083100000}"/>
    <cellStyle name="40% - Accent1 12" xfId="28522" hidden="1" xr:uid="{00000000-0005-0000-0000-000084100000}"/>
    <cellStyle name="40% - Accent1 12" xfId="28597" hidden="1" xr:uid="{00000000-0005-0000-0000-000085100000}"/>
    <cellStyle name="40% - Accent1 12" xfId="28672" hidden="1" xr:uid="{00000000-0005-0000-0000-000086100000}"/>
    <cellStyle name="40% - Accent1 12" xfId="28750" hidden="1" xr:uid="{00000000-0005-0000-0000-000087100000}"/>
    <cellStyle name="40% - Accent1 12" xfId="29336" hidden="1" xr:uid="{00000000-0005-0000-0000-000088100000}"/>
    <cellStyle name="40% - Accent1 12" xfId="29411" hidden="1" xr:uid="{00000000-0005-0000-0000-000089100000}"/>
    <cellStyle name="40% - Accent1 12" xfId="29490" hidden="1" xr:uid="{00000000-0005-0000-0000-00008A100000}"/>
    <cellStyle name="40% - Accent1 12" xfId="29551" hidden="1" xr:uid="{00000000-0005-0000-0000-00008B100000}"/>
    <cellStyle name="40% - Accent1 12" xfId="29163" hidden="1" xr:uid="{00000000-0005-0000-0000-00008C100000}"/>
    <cellStyle name="40% - Accent1 12" xfId="29123" hidden="1" xr:uid="{00000000-0005-0000-0000-00008D100000}"/>
    <cellStyle name="40% - Accent1 12" xfId="29931" hidden="1" xr:uid="{00000000-0005-0000-0000-00008E100000}"/>
    <cellStyle name="40% - Accent1 12" xfId="30006" hidden="1" xr:uid="{00000000-0005-0000-0000-00008F100000}"/>
    <cellStyle name="40% - Accent1 12" xfId="30084" hidden="1" xr:uid="{00000000-0005-0000-0000-000090100000}"/>
    <cellStyle name="40% - Accent1 12" xfId="30132" hidden="1" xr:uid="{00000000-0005-0000-0000-000091100000}"/>
    <cellStyle name="40% - Accent1 12" xfId="29229" hidden="1" xr:uid="{00000000-0005-0000-0000-000092100000}"/>
    <cellStyle name="40% - Accent1 12" xfId="29068" hidden="1" xr:uid="{00000000-0005-0000-0000-000093100000}"/>
    <cellStyle name="40% - Accent1 12" xfId="30463" hidden="1" xr:uid="{00000000-0005-0000-0000-000094100000}"/>
    <cellStyle name="40% - Accent1 12" xfId="30538" hidden="1" xr:uid="{00000000-0005-0000-0000-000095100000}"/>
    <cellStyle name="40% - Accent1 12" xfId="30616" hidden="1" xr:uid="{00000000-0005-0000-0000-000096100000}"/>
    <cellStyle name="40% - Accent1 12" xfId="30800" hidden="1" xr:uid="{00000000-0005-0000-0000-000097100000}"/>
    <cellStyle name="40% - Accent1 12" xfId="30875" hidden="1" xr:uid="{00000000-0005-0000-0000-000098100000}"/>
    <cellStyle name="40% - Accent1 12" xfId="30953" hidden="1" xr:uid="{00000000-0005-0000-0000-000099100000}"/>
    <cellStyle name="40% - Accent1 12" xfId="31137" hidden="1" xr:uid="{00000000-0005-0000-0000-00009A100000}"/>
    <cellStyle name="40% - Accent1 12" xfId="31212" hidden="1" xr:uid="{00000000-0005-0000-0000-00009B100000}"/>
    <cellStyle name="40% - Accent1 12" xfId="31314" hidden="1" xr:uid="{00000000-0005-0000-0000-00009C100000}"/>
    <cellStyle name="40% - Accent1 12" xfId="31389" hidden="1" xr:uid="{00000000-0005-0000-0000-00009D100000}"/>
    <cellStyle name="40% - Accent1 12" xfId="31464" hidden="1" xr:uid="{00000000-0005-0000-0000-00009E100000}"/>
    <cellStyle name="40% - Accent1 12" xfId="31542" hidden="1" xr:uid="{00000000-0005-0000-0000-00009F100000}"/>
    <cellStyle name="40% - Accent1 12" xfId="32128" hidden="1" xr:uid="{00000000-0005-0000-0000-0000A0100000}"/>
    <cellStyle name="40% - Accent1 12" xfId="32203" hidden="1" xr:uid="{00000000-0005-0000-0000-0000A1100000}"/>
    <cellStyle name="40% - Accent1 12" xfId="32282" hidden="1" xr:uid="{00000000-0005-0000-0000-0000A2100000}"/>
    <cellStyle name="40% - Accent1 12" xfId="32343" hidden="1" xr:uid="{00000000-0005-0000-0000-0000A3100000}"/>
    <cellStyle name="40% - Accent1 12" xfId="31955" hidden="1" xr:uid="{00000000-0005-0000-0000-0000A4100000}"/>
    <cellStyle name="40% - Accent1 12" xfId="31915" hidden="1" xr:uid="{00000000-0005-0000-0000-0000A5100000}"/>
    <cellStyle name="40% - Accent1 12" xfId="32723" hidden="1" xr:uid="{00000000-0005-0000-0000-0000A6100000}"/>
    <cellStyle name="40% - Accent1 12" xfId="32798" hidden="1" xr:uid="{00000000-0005-0000-0000-0000A7100000}"/>
    <cellStyle name="40% - Accent1 12" xfId="32876" hidden="1" xr:uid="{00000000-0005-0000-0000-0000A8100000}"/>
    <cellStyle name="40% - Accent1 12" xfId="32924" hidden="1" xr:uid="{00000000-0005-0000-0000-0000A9100000}"/>
    <cellStyle name="40% - Accent1 12" xfId="32021" hidden="1" xr:uid="{00000000-0005-0000-0000-0000AA100000}"/>
    <cellStyle name="40% - Accent1 12" xfId="31860" hidden="1" xr:uid="{00000000-0005-0000-0000-0000AB100000}"/>
    <cellStyle name="40% - Accent1 12" xfId="33255" hidden="1" xr:uid="{00000000-0005-0000-0000-0000AC100000}"/>
    <cellStyle name="40% - Accent1 12" xfId="33330" hidden="1" xr:uid="{00000000-0005-0000-0000-0000AD100000}"/>
    <cellStyle name="40% - Accent1 12" xfId="33408" hidden="1" xr:uid="{00000000-0005-0000-0000-0000AE100000}"/>
    <cellStyle name="40% - Accent1 12" xfId="33592" hidden="1" xr:uid="{00000000-0005-0000-0000-0000AF100000}"/>
    <cellStyle name="40% - Accent1 12" xfId="33667" hidden="1" xr:uid="{00000000-0005-0000-0000-0000B0100000}"/>
    <cellStyle name="40% - Accent1 12" xfId="33745" hidden="1" xr:uid="{00000000-0005-0000-0000-0000B1100000}"/>
    <cellStyle name="40% - Accent1 12" xfId="33929" hidden="1" xr:uid="{00000000-0005-0000-0000-0000B2100000}"/>
    <cellStyle name="40% - Accent1 12" xfId="34004" hidden="1" xr:uid="{00000000-0005-0000-0000-0000B3100000}"/>
    <cellStyle name="40% - Accent1 13" xfId="1617" hidden="1" xr:uid="{00000000-0005-0000-0000-0000B4100000}"/>
    <cellStyle name="40% - Accent1 13" xfId="2883" hidden="1" xr:uid="{00000000-0005-0000-0000-0000B5100000}"/>
    <cellStyle name="40% - Accent1 13" xfId="9509" hidden="1" xr:uid="{00000000-0005-0000-0000-0000B6100000}"/>
    <cellStyle name="40% - Accent1 13" xfId="12022" hidden="1" xr:uid="{00000000-0005-0000-0000-0000B7100000}"/>
    <cellStyle name="40% - Accent1 13" xfId="15760" hidden="1" xr:uid="{00000000-0005-0000-0000-0000B8100000}"/>
    <cellStyle name="40% - Accent1 13" xfId="18128" hidden="1" xr:uid="{00000000-0005-0000-0000-0000B9100000}"/>
    <cellStyle name="40% - Accent1 13" xfId="21397" hidden="1" xr:uid="{00000000-0005-0000-0000-0000BA100000}"/>
    <cellStyle name="40% - Accent1 13" xfId="24581" hidden="1" xr:uid="{00000000-0005-0000-0000-0000BB100000}"/>
    <cellStyle name="40% - Accent1 13" xfId="28763" hidden="1" xr:uid="{00000000-0005-0000-0000-0000BC100000}"/>
    <cellStyle name="40% - Accent1 13" xfId="28878" hidden="1" xr:uid="{00000000-0005-0000-0000-0000BD100000}"/>
    <cellStyle name="40% - Accent1 13" xfId="29601" hidden="1" xr:uid="{00000000-0005-0000-0000-0000BE100000}"/>
    <cellStyle name="40% - Accent1 13" xfId="29774" hidden="1" xr:uid="{00000000-0005-0000-0000-0000BF100000}"/>
    <cellStyle name="40% - Accent1 13" xfId="30167" hidden="1" xr:uid="{00000000-0005-0000-0000-0000C0100000}"/>
    <cellStyle name="40% - Accent1 13" xfId="30315" hidden="1" xr:uid="{00000000-0005-0000-0000-0000C1100000}"/>
    <cellStyle name="40% - Accent1 13" xfId="30653" hidden="1" xr:uid="{00000000-0005-0000-0000-0000C2100000}"/>
    <cellStyle name="40% - Accent1 13" xfId="30990" hidden="1" xr:uid="{00000000-0005-0000-0000-0000C3100000}"/>
    <cellStyle name="40% - Accent1 13" xfId="31555" hidden="1" xr:uid="{00000000-0005-0000-0000-0000C4100000}"/>
    <cellStyle name="40% - Accent1 13" xfId="31670" hidden="1" xr:uid="{00000000-0005-0000-0000-0000C5100000}"/>
    <cellStyle name="40% - Accent1 13" xfId="32393" hidden="1" xr:uid="{00000000-0005-0000-0000-0000C6100000}"/>
    <cellStyle name="40% - Accent1 13" xfId="32566" hidden="1" xr:uid="{00000000-0005-0000-0000-0000C7100000}"/>
    <cellStyle name="40% - Accent1 13" xfId="32959" hidden="1" xr:uid="{00000000-0005-0000-0000-0000C8100000}"/>
    <cellStyle name="40% - Accent1 13" xfId="33107" hidden="1" xr:uid="{00000000-0005-0000-0000-0000C9100000}"/>
    <cellStyle name="40% - Accent1 13" xfId="33445" hidden="1" xr:uid="{00000000-0005-0000-0000-0000CA100000}"/>
    <cellStyle name="40% - Accent1 13" xfId="33782" hidden="1" xr:uid="{00000000-0005-0000-0000-0000CB100000}"/>
    <cellStyle name="40% - Accent1 3 2 3 2" xfId="1714" hidden="1" xr:uid="{00000000-0005-0000-0000-0000CC100000}"/>
    <cellStyle name="40% - Accent1 3 2 3 2" xfId="2980" hidden="1" xr:uid="{00000000-0005-0000-0000-0000CD100000}"/>
    <cellStyle name="40% - Accent1 3 2 3 2" xfId="9606" hidden="1" xr:uid="{00000000-0005-0000-0000-0000CE100000}"/>
    <cellStyle name="40% - Accent1 3 2 3 2" xfId="12119" hidden="1" xr:uid="{00000000-0005-0000-0000-0000CF100000}"/>
    <cellStyle name="40% - Accent1 3 2 3 2" xfId="15857" hidden="1" xr:uid="{00000000-0005-0000-0000-0000D0100000}"/>
    <cellStyle name="40% - Accent1 3 2 3 2" xfId="18225" hidden="1" xr:uid="{00000000-0005-0000-0000-0000D1100000}"/>
    <cellStyle name="40% - Accent1 3 2 3 2" xfId="21494" hidden="1" xr:uid="{00000000-0005-0000-0000-0000D2100000}"/>
    <cellStyle name="40% - Accent1 3 2 3 2" xfId="24678" hidden="1" xr:uid="{00000000-0005-0000-0000-0000D3100000}"/>
    <cellStyle name="40% - Accent1 3 2 3 2" xfId="28849" hidden="1" xr:uid="{00000000-0005-0000-0000-0000D4100000}"/>
    <cellStyle name="40% - Accent1 3 2 3 2" xfId="28964" hidden="1" xr:uid="{00000000-0005-0000-0000-0000D5100000}"/>
    <cellStyle name="40% - Accent1 3 2 3 2" xfId="29687" hidden="1" xr:uid="{00000000-0005-0000-0000-0000D6100000}"/>
    <cellStyle name="40% - Accent1 3 2 3 2" xfId="29860" hidden="1" xr:uid="{00000000-0005-0000-0000-0000D7100000}"/>
    <cellStyle name="40% - Accent1 3 2 3 2" xfId="30253" hidden="1" xr:uid="{00000000-0005-0000-0000-0000D8100000}"/>
    <cellStyle name="40% - Accent1 3 2 3 2" xfId="30401" hidden="1" xr:uid="{00000000-0005-0000-0000-0000D9100000}"/>
    <cellStyle name="40% - Accent1 3 2 3 2" xfId="30739" hidden="1" xr:uid="{00000000-0005-0000-0000-0000DA100000}"/>
    <cellStyle name="40% - Accent1 3 2 3 2" xfId="31076" hidden="1" xr:uid="{00000000-0005-0000-0000-0000DB100000}"/>
    <cellStyle name="40% - Accent1 3 2 3 2" xfId="31641" hidden="1" xr:uid="{00000000-0005-0000-0000-0000DC100000}"/>
    <cellStyle name="40% - Accent1 3 2 3 2" xfId="31756" hidden="1" xr:uid="{00000000-0005-0000-0000-0000DD100000}"/>
    <cellStyle name="40% - Accent1 3 2 3 2" xfId="32479" hidden="1" xr:uid="{00000000-0005-0000-0000-0000DE100000}"/>
    <cellStyle name="40% - Accent1 3 2 3 2" xfId="32652" hidden="1" xr:uid="{00000000-0005-0000-0000-0000DF100000}"/>
    <cellStyle name="40% - Accent1 3 2 3 2" xfId="33045" hidden="1" xr:uid="{00000000-0005-0000-0000-0000E0100000}"/>
    <cellStyle name="40% - Accent1 3 2 3 2" xfId="33193" hidden="1" xr:uid="{00000000-0005-0000-0000-0000E1100000}"/>
    <cellStyle name="40% - Accent1 3 2 3 2" xfId="33531" hidden="1" xr:uid="{00000000-0005-0000-0000-0000E2100000}"/>
    <cellStyle name="40% - Accent1 3 2 3 2" xfId="33868" hidden="1" xr:uid="{00000000-0005-0000-0000-0000E3100000}"/>
    <cellStyle name="40% - Accent1 3 2 4 2" xfId="1677" hidden="1" xr:uid="{00000000-0005-0000-0000-0000E4100000}"/>
    <cellStyle name="40% - Accent1 3 2 4 2" xfId="2943" hidden="1" xr:uid="{00000000-0005-0000-0000-0000E5100000}"/>
    <cellStyle name="40% - Accent1 3 2 4 2" xfId="9569" hidden="1" xr:uid="{00000000-0005-0000-0000-0000E6100000}"/>
    <cellStyle name="40% - Accent1 3 2 4 2" xfId="12082" hidden="1" xr:uid="{00000000-0005-0000-0000-0000E7100000}"/>
    <cellStyle name="40% - Accent1 3 2 4 2" xfId="15820" hidden="1" xr:uid="{00000000-0005-0000-0000-0000E8100000}"/>
    <cellStyle name="40% - Accent1 3 2 4 2" xfId="18188" hidden="1" xr:uid="{00000000-0005-0000-0000-0000E9100000}"/>
    <cellStyle name="40% - Accent1 3 2 4 2" xfId="21457" hidden="1" xr:uid="{00000000-0005-0000-0000-0000EA100000}"/>
    <cellStyle name="40% - Accent1 3 2 4 2" xfId="24641" hidden="1" xr:uid="{00000000-0005-0000-0000-0000EB100000}"/>
    <cellStyle name="40% - Accent1 3 2 4 2" xfId="28812" hidden="1" xr:uid="{00000000-0005-0000-0000-0000EC100000}"/>
    <cellStyle name="40% - Accent1 3 2 4 2" xfId="28927" hidden="1" xr:uid="{00000000-0005-0000-0000-0000ED100000}"/>
    <cellStyle name="40% - Accent1 3 2 4 2" xfId="29650" hidden="1" xr:uid="{00000000-0005-0000-0000-0000EE100000}"/>
    <cellStyle name="40% - Accent1 3 2 4 2" xfId="29823" hidden="1" xr:uid="{00000000-0005-0000-0000-0000EF100000}"/>
    <cellStyle name="40% - Accent1 3 2 4 2" xfId="30216" hidden="1" xr:uid="{00000000-0005-0000-0000-0000F0100000}"/>
    <cellStyle name="40% - Accent1 3 2 4 2" xfId="30364" hidden="1" xr:uid="{00000000-0005-0000-0000-0000F1100000}"/>
    <cellStyle name="40% - Accent1 3 2 4 2" xfId="30702" hidden="1" xr:uid="{00000000-0005-0000-0000-0000F2100000}"/>
    <cellStyle name="40% - Accent1 3 2 4 2" xfId="31039" hidden="1" xr:uid="{00000000-0005-0000-0000-0000F3100000}"/>
    <cellStyle name="40% - Accent1 3 2 4 2" xfId="31604" hidden="1" xr:uid="{00000000-0005-0000-0000-0000F4100000}"/>
    <cellStyle name="40% - Accent1 3 2 4 2" xfId="31719" hidden="1" xr:uid="{00000000-0005-0000-0000-0000F5100000}"/>
    <cellStyle name="40% - Accent1 3 2 4 2" xfId="32442" hidden="1" xr:uid="{00000000-0005-0000-0000-0000F6100000}"/>
    <cellStyle name="40% - Accent1 3 2 4 2" xfId="32615" hidden="1" xr:uid="{00000000-0005-0000-0000-0000F7100000}"/>
    <cellStyle name="40% - Accent1 3 2 4 2" xfId="33008" hidden="1" xr:uid="{00000000-0005-0000-0000-0000F8100000}"/>
    <cellStyle name="40% - Accent1 3 2 4 2" xfId="33156" hidden="1" xr:uid="{00000000-0005-0000-0000-0000F9100000}"/>
    <cellStyle name="40% - Accent1 3 2 4 2" xfId="33494" hidden="1" xr:uid="{00000000-0005-0000-0000-0000FA100000}"/>
    <cellStyle name="40% - Accent1 3 2 4 2" xfId="33831" hidden="1" xr:uid="{00000000-0005-0000-0000-0000FB100000}"/>
    <cellStyle name="40% - Accent1 3 3 3 2" xfId="1676" hidden="1" xr:uid="{00000000-0005-0000-0000-0000FC100000}"/>
    <cellStyle name="40% - Accent1 3 3 3 2" xfId="2942" hidden="1" xr:uid="{00000000-0005-0000-0000-0000FD100000}"/>
    <cellStyle name="40% - Accent1 3 3 3 2" xfId="9568" hidden="1" xr:uid="{00000000-0005-0000-0000-0000FE100000}"/>
    <cellStyle name="40% - Accent1 3 3 3 2" xfId="12081" hidden="1" xr:uid="{00000000-0005-0000-0000-0000FF100000}"/>
    <cellStyle name="40% - Accent1 3 3 3 2" xfId="15819" hidden="1" xr:uid="{00000000-0005-0000-0000-000000110000}"/>
    <cellStyle name="40% - Accent1 3 3 3 2" xfId="18187" hidden="1" xr:uid="{00000000-0005-0000-0000-000001110000}"/>
    <cellStyle name="40% - Accent1 3 3 3 2" xfId="21456" hidden="1" xr:uid="{00000000-0005-0000-0000-000002110000}"/>
    <cellStyle name="40% - Accent1 3 3 3 2" xfId="24640" hidden="1" xr:uid="{00000000-0005-0000-0000-000003110000}"/>
    <cellStyle name="40% - Accent1 3 3 3 2" xfId="28811" hidden="1" xr:uid="{00000000-0005-0000-0000-000004110000}"/>
    <cellStyle name="40% - Accent1 3 3 3 2" xfId="28926" hidden="1" xr:uid="{00000000-0005-0000-0000-000005110000}"/>
    <cellStyle name="40% - Accent1 3 3 3 2" xfId="29649" hidden="1" xr:uid="{00000000-0005-0000-0000-000006110000}"/>
    <cellStyle name="40% - Accent1 3 3 3 2" xfId="29822" hidden="1" xr:uid="{00000000-0005-0000-0000-000007110000}"/>
    <cellStyle name="40% - Accent1 3 3 3 2" xfId="30215" hidden="1" xr:uid="{00000000-0005-0000-0000-000008110000}"/>
    <cellStyle name="40% - Accent1 3 3 3 2" xfId="30363" hidden="1" xr:uid="{00000000-0005-0000-0000-000009110000}"/>
    <cellStyle name="40% - Accent1 3 3 3 2" xfId="30701" hidden="1" xr:uid="{00000000-0005-0000-0000-00000A110000}"/>
    <cellStyle name="40% - Accent1 3 3 3 2" xfId="31038" hidden="1" xr:uid="{00000000-0005-0000-0000-00000B110000}"/>
    <cellStyle name="40% - Accent1 3 3 3 2" xfId="31603" hidden="1" xr:uid="{00000000-0005-0000-0000-00000C110000}"/>
    <cellStyle name="40% - Accent1 3 3 3 2" xfId="31718" hidden="1" xr:uid="{00000000-0005-0000-0000-00000D110000}"/>
    <cellStyle name="40% - Accent1 3 3 3 2" xfId="32441" hidden="1" xr:uid="{00000000-0005-0000-0000-00000E110000}"/>
    <cellStyle name="40% - Accent1 3 3 3 2" xfId="32614" hidden="1" xr:uid="{00000000-0005-0000-0000-00000F110000}"/>
    <cellStyle name="40% - Accent1 3 3 3 2" xfId="33007" hidden="1" xr:uid="{00000000-0005-0000-0000-000010110000}"/>
    <cellStyle name="40% - Accent1 3 3 3 2" xfId="33155" hidden="1" xr:uid="{00000000-0005-0000-0000-000011110000}"/>
    <cellStyle name="40% - Accent1 3 3 3 2" xfId="33493" hidden="1" xr:uid="{00000000-0005-0000-0000-000012110000}"/>
    <cellStyle name="40% - Accent1 3 3 3 2" xfId="33830" hidden="1" xr:uid="{00000000-0005-0000-0000-000013110000}"/>
    <cellStyle name="40% - Accent1 4 2 3 2" xfId="1715" hidden="1" xr:uid="{00000000-0005-0000-0000-000014110000}"/>
    <cellStyle name="40% - Accent1 4 2 3 2" xfId="2981" hidden="1" xr:uid="{00000000-0005-0000-0000-000015110000}"/>
    <cellStyle name="40% - Accent1 4 2 3 2" xfId="9607" hidden="1" xr:uid="{00000000-0005-0000-0000-000016110000}"/>
    <cellStyle name="40% - Accent1 4 2 3 2" xfId="12120" hidden="1" xr:uid="{00000000-0005-0000-0000-000017110000}"/>
    <cellStyle name="40% - Accent1 4 2 3 2" xfId="15858" hidden="1" xr:uid="{00000000-0005-0000-0000-000018110000}"/>
    <cellStyle name="40% - Accent1 4 2 3 2" xfId="18226" hidden="1" xr:uid="{00000000-0005-0000-0000-000019110000}"/>
    <cellStyle name="40% - Accent1 4 2 3 2" xfId="21495" hidden="1" xr:uid="{00000000-0005-0000-0000-00001A110000}"/>
    <cellStyle name="40% - Accent1 4 2 3 2" xfId="24679" hidden="1" xr:uid="{00000000-0005-0000-0000-00001B110000}"/>
    <cellStyle name="40% - Accent1 4 2 3 2" xfId="28850" hidden="1" xr:uid="{00000000-0005-0000-0000-00001C110000}"/>
    <cellStyle name="40% - Accent1 4 2 3 2" xfId="28965" hidden="1" xr:uid="{00000000-0005-0000-0000-00001D110000}"/>
    <cellStyle name="40% - Accent1 4 2 3 2" xfId="29688" hidden="1" xr:uid="{00000000-0005-0000-0000-00001E110000}"/>
    <cellStyle name="40% - Accent1 4 2 3 2" xfId="29861" hidden="1" xr:uid="{00000000-0005-0000-0000-00001F110000}"/>
    <cellStyle name="40% - Accent1 4 2 3 2" xfId="30254" hidden="1" xr:uid="{00000000-0005-0000-0000-000020110000}"/>
    <cellStyle name="40% - Accent1 4 2 3 2" xfId="30402" hidden="1" xr:uid="{00000000-0005-0000-0000-000021110000}"/>
    <cellStyle name="40% - Accent1 4 2 3 2" xfId="30740" hidden="1" xr:uid="{00000000-0005-0000-0000-000022110000}"/>
    <cellStyle name="40% - Accent1 4 2 3 2" xfId="31077" hidden="1" xr:uid="{00000000-0005-0000-0000-000023110000}"/>
    <cellStyle name="40% - Accent1 4 2 3 2" xfId="31642" hidden="1" xr:uid="{00000000-0005-0000-0000-000024110000}"/>
    <cellStyle name="40% - Accent1 4 2 3 2" xfId="31757" hidden="1" xr:uid="{00000000-0005-0000-0000-000025110000}"/>
    <cellStyle name="40% - Accent1 4 2 3 2" xfId="32480" hidden="1" xr:uid="{00000000-0005-0000-0000-000026110000}"/>
    <cellStyle name="40% - Accent1 4 2 3 2" xfId="32653" hidden="1" xr:uid="{00000000-0005-0000-0000-000027110000}"/>
    <cellStyle name="40% - Accent1 4 2 3 2" xfId="33046" hidden="1" xr:uid="{00000000-0005-0000-0000-000028110000}"/>
    <cellStyle name="40% - Accent1 4 2 3 2" xfId="33194" hidden="1" xr:uid="{00000000-0005-0000-0000-000029110000}"/>
    <cellStyle name="40% - Accent1 4 2 3 2" xfId="33532" hidden="1" xr:uid="{00000000-0005-0000-0000-00002A110000}"/>
    <cellStyle name="40% - Accent1 4 2 3 2" xfId="33869" hidden="1" xr:uid="{00000000-0005-0000-0000-00002B110000}"/>
    <cellStyle name="40% - Accent1 4 2 4 2" xfId="1679" hidden="1" xr:uid="{00000000-0005-0000-0000-00002C110000}"/>
    <cellStyle name="40% - Accent1 4 2 4 2" xfId="2945" hidden="1" xr:uid="{00000000-0005-0000-0000-00002D110000}"/>
    <cellStyle name="40% - Accent1 4 2 4 2" xfId="9571" hidden="1" xr:uid="{00000000-0005-0000-0000-00002E110000}"/>
    <cellStyle name="40% - Accent1 4 2 4 2" xfId="12084" hidden="1" xr:uid="{00000000-0005-0000-0000-00002F110000}"/>
    <cellStyle name="40% - Accent1 4 2 4 2" xfId="15822" hidden="1" xr:uid="{00000000-0005-0000-0000-000030110000}"/>
    <cellStyle name="40% - Accent1 4 2 4 2" xfId="18190" hidden="1" xr:uid="{00000000-0005-0000-0000-000031110000}"/>
    <cellStyle name="40% - Accent1 4 2 4 2" xfId="21459" hidden="1" xr:uid="{00000000-0005-0000-0000-000032110000}"/>
    <cellStyle name="40% - Accent1 4 2 4 2" xfId="24643" hidden="1" xr:uid="{00000000-0005-0000-0000-000033110000}"/>
    <cellStyle name="40% - Accent1 4 2 4 2" xfId="28814" hidden="1" xr:uid="{00000000-0005-0000-0000-000034110000}"/>
    <cellStyle name="40% - Accent1 4 2 4 2" xfId="28929" hidden="1" xr:uid="{00000000-0005-0000-0000-000035110000}"/>
    <cellStyle name="40% - Accent1 4 2 4 2" xfId="29652" hidden="1" xr:uid="{00000000-0005-0000-0000-000036110000}"/>
    <cellStyle name="40% - Accent1 4 2 4 2" xfId="29825" hidden="1" xr:uid="{00000000-0005-0000-0000-000037110000}"/>
    <cellStyle name="40% - Accent1 4 2 4 2" xfId="30218" hidden="1" xr:uid="{00000000-0005-0000-0000-000038110000}"/>
    <cellStyle name="40% - Accent1 4 2 4 2" xfId="30366" hidden="1" xr:uid="{00000000-0005-0000-0000-000039110000}"/>
    <cellStyle name="40% - Accent1 4 2 4 2" xfId="30704" hidden="1" xr:uid="{00000000-0005-0000-0000-00003A110000}"/>
    <cellStyle name="40% - Accent1 4 2 4 2" xfId="31041" hidden="1" xr:uid="{00000000-0005-0000-0000-00003B110000}"/>
    <cellStyle name="40% - Accent1 4 2 4 2" xfId="31606" hidden="1" xr:uid="{00000000-0005-0000-0000-00003C110000}"/>
    <cellStyle name="40% - Accent1 4 2 4 2" xfId="31721" hidden="1" xr:uid="{00000000-0005-0000-0000-00003D110000}"/>
    <cellStyle name="40% - Accent1 4 2 4 2" xfId="32444" hidden="1" xr:uid="{00000000-0005-0000-0000-00003E110000}"/>
    <cellStyle name="40% - Accent1 4 2 4 2" xfId="32617" hidden="1" xr:uid="{00000000-0005-0000-0000-00003F110000}"/>
    <cellStyle name="40% - Accent1 4 2 4 2" xfId="33010" hidden="1" xr:uid="{00000000-0005-0000-0000-000040110000}"/>
    <cellStyle name="40% - Accent1 4 2 4 2" xfId="33158" hidden="1" xr:uid="{00000000-0005-0000-0000-000041110000}"/>
    <cellStyle name="40% - Accent1 4 2 4 2" xfId="33496" hidden="1" xr:uid="{00000000-0005-0000-0000-000042110000}"/>
    <cellStyle name="40% - Accent1 4 2 4 2" xfId="33833" hidden="1" xr:uid="{00000000-0005-0000-0000-000043110000}"/>
    <cellStyle name="40% - Accent1 4 3 3 2" xfId="1678" hidden="1" xr:uid="{00000000-0005-0000-0000-000044110000}"/>
    <cellStyle name="40% - Accent1 4 3 3 2" xfId="2944" hidden="1" xr:uid="{00000000-0005-0000-0000-000045110000}"/>
    <cellStyle name="40% - Accent1 4 3 3 2" xfId="9570" hidden="1" xr:uid="{00000000-0005-0000-0000-000046110000}"/>
    <cellStyle name="40% - Accent1 4 3 3 2" xfId="12083" hidden="1" xr:uid="{00000000-0005-0000-0000-000047110000}"/>
    <cellStyle name="40% - Accent1 4 3 3 2" xfId="15821" hidden="1" xr:uid="{00000000-0005-0000-0000-000048110000}"/>
    <cellStyle name="40% - Accent1 4 3 3 2" xfId="18189" hidden="1" xr:uid="{00000000-0005-0000-0000-000049110000}"/>
    <cellStyle name="40% - Accent1 4 3 3 2" xfId="21458" hidden="1" xr:uid="{00000000-0005-0000-0000-00004A110000}"/>
    <cellStyle name="40% - Accent1 4 3 3 2" xfId="24642" hidden="1" xr:uid="{00000000-0005-0000-0000-00004B110000}"/>
    <cellStyle name="40% - Accent1 4 3 3 2" xfId="28813" hidden="1" xr:uid="{00000000-0005-0000-0000-00004C110000}"/>
    <cellStyle name="40% - Accent1 4 3 3 2" xfId="28928" hidden="1" xr:uid="{00000000-0005-0000-0000-00004D110000}"/>
    <cellStyle name="40% - Accent1 4 3 3 2" xfId="29651" hidden="1" xr:uid="{00000000-0005-0000-0000-00004E110000}"/>
    <cellStyle name="40% - Accent1 4 3 3 2" xfId="29824" hidden="1" xr:uid="{00000000-0005-0000-0000-00004F110000}"/>
    <cellStyle name="40% - Accent1 4 3 3 2" xfId="30217" hidden="1" xr:uid="{00000000-0005-0000-0000-000050110000}"/>
    <cellStyle name="40% - Accent1 4 3 3 2" xfId="30365" hidden="1" xr:uid="{00000000-0005-0000-0000-000051110000}"/>
    <cellStyle name="40% - Accent1 4 3 3 2" xfId="30703" hidden="1" xr:uid="{00000000-0005-0000-0000-000052110000}"/>
    <cellStyle name="40% - Accent1 4 3 3 2" xfId="31040" hidden="1" xr:uid="{00000000-0005-0000-0000-000053110000}"/>
    <cellStyle name="40% - Accent1 4 3 3 2" xfId="31605" hidden="1" xr:uid="{00000000-0005-0000-0000-000054110000}"/>
    <cellStyle name="40% - Accent1 4 3 3 2" xfId="31720" hidden="1" xr:uid="{00000000-0005-0000-0000-000055110000}"/>
    <cellStyle name="40% - Accent1 4 3 3 2" xfId="32443" hidden="1" xr:uid="{00000000-0005-0000-0000-000056110000}"/>
    <cellStyle name="40% - Accent1 4 3 3 2" xfId="32616" hidden="1" xr:uid="{00000000-0005-0000-0000-000057110000}"/>
    <cellStyle name="40% - Accent1 4 3 3 2" xfId="33009" hidden="1" xr:uid="{00000000-0005-0000-0000-000058110000}"/>
    <cellStyle name="40% - Accent1 4 3 3 2" xfId="33157" hidden="1" xr:uid="{00000000-0005-0000-0000-000059110000}"/>
    <cellStyle name="40% - Accent1 4 3 3 2" xfId="33495" hidden="1" xr:uid="{00000000-0005-0000-0000-00005A110000}"/>
    <cellStyle name="40% - Accent1 4 3 3 2" xfId="33832" hidden="1" xr:uid="{00000000-0005-0000-0000-00005B110000}"/>
    <cellStyle name="40% - Accent1 5 2" xfId="1642" hidden="1" xr:uid="{00000000-0005-0000-0000-00005C110000}"/>
    <cellStyle name="40% - Accent1 5 2" xfId="2908" hidden="1" xr:uid="{00000000-0005-0000-0000-00005D110000}"/>
    <cellStyle name="40% - Accent1 5 2" xfId="9534" hidden="1" xr:uid="{00000000-0005-0000-0000-00005E110000}"/>
    <cellStyle name="40% - Accent1 5 2" xfId="12047" hidden="1" xr:uid="{00000000-0005-0000-0000-00005F110000}"/>
    <cellStyle name="40% - Accent1 5 2" xfId="15785" hidden="1" xr:uid="{00000000-0005-0000-0000-000060110000}"/>
    <cellStyle name="40% - Accent1 5 2" xfId="18153" hidden="1" xr:uid="{00000000-0005-0000-0000-000061110000}"/>
    <cellStyle name="40% - Accent1 5 2" xfId="21422" hidden="1" xr:uid="{00000000-0005-0000-0000-000062110000}"/>
    <cellStyle name="40% - Accent1 5 2" xfId="24606" hidden="1" xr:uid="{00000000-0005-0000-0000-000063110000}"/>
    <cellStyle name="40% - Accent1 5 2" xfId="28777" hidden="1" xr:uid="{00000000-0005-0000-0000-000064110000}"/>
    <cellStyle name="40% - Accent1 5 2" xfId="28892" hidden="1" xr:uid="{00000000-0005-0000-0000-000065110000}"/>
    <cellStyle name="40% - Accent1 5 2" xfId="29615" hidden="1" xr:uid="{00000000-0005-0000-0000-000066110000}"/>
    <cellStyle name="40% - Accent1 5 2" xfId="29788" hidden="1" xr:uid="{00000000-0005-0000-0000-000067110000}"/>
    <cellStyle name="40% - Accent1 5 2" xfId="30181" hidden="1" xr:uid="{00000000-0005-0000-0000-000068110000}"/>
    <cellStyle name="40% - Accent1 5 2" xfId="30329" hidden="1" xr:uid="{00000000-0005-0000-0000-000069110000}"/>
    <cellStyle name="40% - Accent1 5 2" xfId="30667" hidden="1" xr:uid="{00000000-0005-0000-0000-00006A110000}"/>
    <cellStyle name="40% - Accent1 5 2" xfId="31004" hidden="1" xr:uid="{00000000-0005-0000-0000-00006B110000}"/>
    <cellStyle name="40% - Accent1 5 2" xfId="31569" hidden="1" xr:uid="{00000000-0005-0000-0000-00006C110000}"/>
    <cellStyle name="40% - Accent1 5 2" xfId="31684" hidden="1" xr:uid="{00000000-0005-0000-0000-00006D110000}"/>
    <cellStyle name="40% - Accent1 5 2" xfId="32407" hidden="1" xr:uid="{00000000-0005-0000-0000-00006E110000}"/>
    <cellStyle name="40% - Accent1 5 2" xfId="32580" hidden="1" xr:uid="{00000000-0005-0000-0000-00006F110000}"/>
    <cellStyle name="40% - Accent1 5 2" xfId="32973" hidden="1" xr:uid="{00000000-0005-0000-0000-000070110000}"/>
    <cellStyle name="40% - Accent1 5 2" xfId="33121" hidden="1" xr:uid="{00000000-0005-0000-0000-000071110000}"/>
    <cellStyle name="40% - Accent1 5 2" xfId="33459" hidden="1" xr:uid="{00000000-0005-0000-0000-000072110000}"/>
    <cellStyle name="40% - Accent1 5 2" xfId="33796" hidden="1" xr:uid="{00000000-0005-0000-0000-000073110000}"/>
    <cellStyle name="40% - Accent1 7" xfId="408" hidden="1" xr:uid="{00000000-0005-0000-0000-000074110000}"/>
    <cellStyle name="40% - Accent1 7" xfId="437" hidden="1" xr:uid="{00000000-0005-0000-0000-000075110000}"/>
    <cellStyle name="40% - Accent1 7" xfId="907" hidden="1" xr:uid="{00000000-0005-0000-0000-000076110000}"/>
    <cellStyle name="40% - Accent1 7" xfId="1266" hidden="1" xr:uid="{00000000-0005-0000-0000-000077110000}"/>
    <cellStyle name="40% - Accent1 7" xfId="6375" hidden="1" xr:uid="{00000000-0005-0000-0000-000078110000}"/>
    <cellStyle name="40% - Accent1 7" xfId="6797" hidden="1" xr:uid="{00000000-0005-0000-0000-000079110000}"/>
    <cellStyle name="40% - Accent1 7" xfId="7157" hidden="1" xr:uid="{00000000-0005-0000-0000-00007A110000}"/>
    <cellStyle name="40% - Accent1 7" xfId="5664" hidden="1" xr:uid="{00000000-0005-0000-0000-00007B110000}"/>
    <cellStyle name="40% - Accent1 7" xfId="4756" hidden="1" xr:uid="{00000000-0005-0000-0000-00007C110000}"/>
    <cellStyle name="40% - Accent1 7" xfId="5007" hidden="1" xr:uid="{00000000-0005-0000-0000-00007D110000}"/>
    <cellStyle name="40% - Accent1 7" xfId="7770" hidden="1" xr:uid="{00000000-0005-0000-0000-00007E110000}"/>
    <cellStyle name="40% - Accent1 7" xfId="13236" hidden="1" xr:uid="{00000000-0005-0000-0000-00007F110000}"/>
    <cellStyle name="40% - Accent1 7" xfId="13595" hidden="1" xr:uid="{00000000-0005-0000-0000-000080110000}"/>
    <cellStyle name="40% - Accent1 7" xfId="7720" hidden="1" xr:uid="{00000000-0005-0000-0000-000081110000}"/>
    <cellStyle name="40% - Accent1 7" xfId="8983" hidden="1" xr:uid="{00000000-0005-0000-0000-000082110000}"/>
    <cellStyle name="40% - Accent1 7" xfId="4446" hidden="1" xr:uid="{00000000-0005-0000-0000-000083110000}"/>
    <cellStyle name="40% - Accent1 7" xfId="14148" hidden="1" xr:uid="{00000000-0005-0000-0000-000084110000}"/>
    <cellStyle name="40% - Accent1 7" xfId="19319" hidden="1" xr:uid="{00000000-0005-0000-0000-000085110000}"/>
    <cellStyle name="40% - Accent1 7" xfId="19678" hidden="1" xr:uid="{00000000-0005-0000-0000-000086110000}"/>
    <cellStyle name="40% - Accent1 7" xfId="5899" hidden="1" xr:uid="{00000000-0005-0000-0000-000087110000}"/>
    <cellStyle name="40% - Accent1 7" xfId="22572" hidden="1" xr:uid="{00000000-0005-0000-0000-000088110000}"/>
    <cellStyle name="40% - Accent1 7" xfId="22931" hidden="1" xr:uid="{00000000-0005-0000-0000-000089110000}"/>
    <cellStyle name="40% - Accent1 7" xfId="11249" hidden="1" xr:uid="{00000000-0005-0000-0000-00008A110000}"/>
    <cellStyle name="40% - Accent1 7" xfId="25738" hidden="1" xr:uid="{00000000-0005-0000-0000-00008B110000}"/>
    <cellStyle name="40% - Accent1 7" xfId="28454" hidden="1" xr:uid="{00000000-0005-0000-0000-00008C110000}"/>
    <cellStyle name="40% - Accent1 7" xfId="28466" hidden="1" xr:uid="{00000000-0005-0000-0000-00008D110000}"/>
    <cellStyle name="40% - Accent1 7" xfId="28594" hidden="1" xr:uid="{00000000-0005-0000-0000-00008E110000}"/>
    <cellStyle name="40% - Accent1 7" xfId="28685" hidden="1" xr:uid="{00000000-0005-0000-0000-00008F110000}"/>
    <cellStyle name="40% - Accent1 7" xfId="29269" hidden="1" xr:uid="{00000000-0005-0000-0000-000090110000}"/>
    <cellStyle name="40% - Accent1 7" xfId="29333" hidden="1" xr:uid="{00000000-0005-0000-0000-000091110000}"/>
    <cellStyle name="40% - Accent1 7" xfId="29424" hidden="1" xr:uid="{00000000-0005-0000-0000-000092110000}"/>
    <cellStyle name="40% - Accent1 7" xfId="29175" hidden="1" xr:uid="{00000000-0005-0000-0000-000093110000}"/>
    <cellStyle name="40% - Accent1 7" xfId="29049" hidden="1" xr:uid="{00000000-0005-0000-0000-000094110000}"/>
    <cellStyle name="40% - Accent1 7" xfId="29084" hidden="1" xr:uid="{00000000-0005-0000-0000-000095110000}"/>
    <cellStyle name="40% - Accent1 7" xfId="29526" hidden="1" xr:uid="{00000000-0005-0000-0000-000096110000}"/>
    <cellStyle name="40% - Accent1 7" xfId="29928" hidden="1" xr:uid="{00000000-0005-0000-0000-000097110000}"/>
    <cellStyle name="40% - Accent1 7" xfId="30019" hidden="1" xr:uid="{00000000-0005-0000-0000-000098110000}"/>
    <cellStyle name="40% - Accent1 7" xfId="29521" hidden="1" xr:uid="{00000000-0005-0000-0000-000099110000}"/>
    <cellStyle name="40% - Accent1 7" xfId="29589" hidden="1" xr:uid="{00000000-0005-0000-0000-00009A110000}"/>
    <cellStyle name="40% - Accent1 7" xfId="29013" hidden="1" xr:uid="{00000000-0005-0000-0000-00009B110000}"/>
    <cellStyle name="40% - Accent1 7" xfId="30114" hidden="1" xr:uid="{00000000-0005-0000-0000-00009C110000}"/>
    <cellStyle name="40% - Accent1 7" xfId="30460" hidden="1" xr:uid="{00000000-0005-0000-0000-00009D110000}"/>
    <cellStyle name="40% - Accent1 7" xfId="30551" hidden="1" xr:uid="{00000000-0005-0000-0000-00009E110000}"/>
    <cellStyle name="40% - Accent1 7" xfId="29194" hidden="1" xr:uid="{00000000-0005-0000-0000-00009F110000}"/>
    <cellStyle name="40% - Accent1 7" xfId="30797" hidden="1" xr:uid="{00000000-0005-0000-0000-0000A0110000}"/>
    <cellStyle name="40% - Accent1 7" xfId="30888" hidden="1" xr:uid="{00000000-0005-0000-0000-0000A1110000}"/>
    <cellStyle name="40% - Accent1 7" xfId="29752" hidden="1" xr:uid="{00000000-0005-0000-0000-0000A2110000}"/>
    <cellStyle name="40% - Accent1 7" xfId="31134" hidden="1" xr:uid="{00000000-0005-0000-0000-0000A3110000}"/>
    <cellStyle name="40% - Accent1 7" xfId="31246" hidden="1" xr:uid="{00000000-0005-0000-0000-0000A4110000}"/>
    <cellStyle name="40% - Accent1 7" xfId="31258" hidden="1" xr:uid="{00000000-0005-0000-0000-0000A5110000}"/>
    <cellStyle name="40% - Accent1 7" xfId="31386" hidden="1" xr:uid="{00000000-0005-0000-0000-0000A6110000}"/>
    <cellStyle name="40% - Accent1 7" xfId="31477" hidden="1" xr:uid="{00000000-0005-0000-0000-0000A7110000}"/>
    <cellStyle name="40% - Accent1 7" xfId="32061" hidden="1" xr:uid="{00000000-0005-0000-0000-0000A8110000}"/>
    <cellStyle name="40% - Accent1 7" xfId="32125" hidden="1" xr:uid="{00000000-0005-0000-0000-0000A9110000}"/>
    <cellStyle name="40% - Accent1 7" xfId="32216" hidden="1" xr:uid="{00000000-0005-0000-0000-0000AA110000}"/>
    <cellStyle name="40% - Accent1 7" xfId="31967" hidden="1" xr:uid="{00000000-0005-0000-0000-0000AB110000}"/>
    <cellStyle name="40% - Accent1 7" xfId="31841" hidden="1" xr:uid="{00000000-0005-0000-0000-0000AC110000}"/>
    <cellStyle name="40% - Accent1 7" xfId="31876" hidden="1" xr:uid="{00000000-0005-0000-0000-0000AD110000}"/>
    <cellStyle name="40% - Accent1 7" xfId="32318" hidden="1" xr:uid="{00000000-0005-0000-0000-0000AE110000}"/>
    <cellStyle name="40% - Accent1 7" xfId="32720" hidden="1" xr:uid="{00000000-0005-0000-0000-0000AF110000}"/>
    <cellStyle name="40% - Accent1 7" xfId="32811" hidden="1" xr:uid="{00000000-0005-0000-0000-0000B0110000}"/>
    <cellStyle name="40% - Accent1 7" xfId="32313" hidden="1" xr:uid="{00000000-0005-0000-0000-0000B1110000}"/>
    <cellStyle name="40% - Accent1 7" xfId="32381" hidden="1" xr:uid="{00000000-0005-0000-0000-0000B2110000}"/>
    <cellStyle name="40% - Accent1 7" xfId="31805" hidden="1" xr:uid="{00000000-0005-0000-0000-0000B3110000}"/>
    <cellStyle name="40% - Accent1 7" xfId="32906" hidden="1" xr:uid="{00000000-0005-0000-0000-0000B4110000}"/>
    <cellStyle name="40% - Accent1 7" xfId="33252" hidden="1" xr:uid="{00000000-0005-0000-0000-0000B5110000}"/>
    <cellStyle name="40% - Accent1 7" xfId="33343" hidden="1" xr:uid="{00000000-0005-0000-0000-0000B6110000}"/>
    <cellStyle name="40% - Accent1 7" xfId="31986" hidden="1" xr:uid="{00000000-0005-0000-0000-0000B7110000}"/>
    <cellStyle name="40% - Accent1 7" xfId="33589" hidden="1" xr:uid="{00000000-0005-0000-0000-0000B8110000}"/>
    <cellStyle name="40% - Accent1 7" xfId="33680" hidden="1" xr:uid="{00000000-0005-0000-0000-0000B9110000}"/>
    <cellStyle name="40% - Accent1 7" xfId="32544" hidden="1" xr:uid="{00000000-0005-0000-0000-0000BA110000}"/>
    <cellStyle name="40% - Accent1 7" xfId="33926" hidden="1" xr:uid="{00000000-0005-0000-0000-0000BB110000}"/>
    <cellStyle name="40% - Accent1 8" xfId="455" hidden="1" xr:uid="{00000000-0005-0000-0000-0000BC110000}"/>
    <cellStyle name="40% - Accent1 8" xfId="699" hidden="1" xr:uid="{00000000-0005-0000-0000-0000BD110000}"/>
    <cellStyle name="40% - Accent1 8" xfId="1033" hidden="1" xr:uid="{00000000-0005-0000-0000-0000BE110000}"/>
    <cellStyle name="40% - Accent1 8" xfId="1375" hidden="1" xr:uid="{00000000-0005-0000-0000-0000BF110000}"/>
    <cellStyle name="40% - Accent1 8" xfId="6587" hidden="1" xr:uid="{00000000-0005-0000-0000-0000C0110000}"/>
    <cellStyle name="40% - Accent1 8" xfId="6923" hidden="1" xr:uid="{00000000-0005-0000-0000-0000C1110000}"/>
    <cellStyle name="40% - Accent1 8" xfId="7268" hidden="1" xr:uid="{00000000-0005-0000-0000-0000C2110000}"/>
    <cellStyle name="40% - Accent1 8" xfId="5295" hidden="1" xr:uid="{00000000-0005-0000-0000-0000C3110000}"/>
    <cellStyle name="40% - Accent1 8" xfId="8384" hidden="1" xr:uid="{00000000-0005-0000-0000-0000C4110000}"/>
    <cellStyle name="40% - Accent1 8" xfId="5067" hidden="1" xr:uid="{00000000-0005-0000-0000-0000C5110000}"/>
    <cellStyle name="40% - Accent1 8" xfId="5207" hidden="1" xr:uid="{00000000-0005-0000-0000-0000C6110000}"/>
    <cellStyle name="40% - Accent1 8" xfId="13362" hidden="1" xr:uid="{00000000-0005-0000-0000-0000C7110000}"/>
    <cellStyle name="40% - Accent1 8" xfId="13704" hidden="1" xr:uid="{00000000-0005-0000-0000-0000C8110000}"/>
    <cellStyle name="40% - Accent1 8" xfId="5755" hidden="1" xr:uid="{00000000-0005-0000-0000-0000C9110000}"/>
    <cellStyle name="40% - Accent1 8" xfId="14676" hidden="1" xr:uid="{00000000-0005-0000-0000-0000CA110000}"/>
    <cellStyle name="40% - Accent1 8" xfId="5933" hidden="1" xr:uid="{00000000-0005-0000-0000-0000CB110000}"/>
    <cellStyle name="40% - Accent1 8" xfId="6273" hidden="1" xr:uid="{00000000-0005-0000-0000-0000CC110000}"/>
    <cellStyle name="40% - Accent1 8" xfId="19445" hidden="1" xr:uid="{00000000-0005-0000-0000-0000CD110000}"/>
    <cellStyle name="40% - Accent1 8" xfId="19787" hidden="1" xr:uid="{00000000-0005-0000-0000-0000CE110000}"/>
    <cellStyle name="40% - Accent1 8" xfId="5284" hidden="1" xr:uid="{00000000-0005-0000-0000-0000CF110000}"/>
    <cellStyle name="40% - Accent1 8" xfId="22698" hidden="1" xr:uid="{00000000-0005-0000-0000-0000D0110000}"/>
    <cellStyle name="40% - Accent1 8" xfId="23040" hidden="1" xr:uid="{00000000-0005-0000-0000-0000D1110000}"/>
    <cellStyle name="40% - Accent1 8" xfId="18840" hidden="1" xr:uid="{00000000-0005-0000-0000-0000D2110000}"/>
    <cellStyle name="40% - Accent1 8" xfId="25864" hidden="1" xr:uid="{00000000-0005-0000-0000-0000D3110000}"/>
    <cellStyle name="40% - Accent1 8" xfId="28470" hidden="1" xr:uid="{00000000-0005-0000-0000-0000D4110000}"/>
    <cellStyle name="40% - Accent1 8" xfId="28544" hidden="1" xr:uid="{00000000-0005-0000-0000-0000D5110000}"/>
    <cellStyle name="40% - Accent1 8" xfId="28622" hidden="1" xr:uid="{00000000-0005-0000-0000-0000D6110000}"/>
    <cellStyle name="40% - Accent1 8" xfId="28700" hidden="1" xr:uid="{00000000-0005-0000-0000-0000D7110000}"/>
    <cellStyle name="40% - Accent1 8" xfId="29282" hidden="1" xr:uid="{00000000-0005-0000-0000-0000D8110000}"/>
    <cellStyle name="40% - Accent1 8" xfId="29361" hidden="1" xr:uid="{00000000-0005-0000-0000-0000D9110000}"/>
    <cellStyle name="40% - Accent1 8" xfId="29440" hidden="1" xr:uid="{00000000-0005-0000-0000-0000DA110000}"/>
    <cellStyle name="40% - Accent1 8" xfId="29122" hidden="1" xr:uid="{00000000-0005-0000-0000-0000DB110000}"/>
    <cellStyle name="40% - Accent1 8" xfId="29570" hidden="1" xr:uid="{00000000-0005-0000-0000-0000DC110000}"/>
    <cellStyle name="40% - Accent1 8" xfId="29091" hidden="1" xr:uid="{00000000-0005-0000-0000-0000DD110000}"/>
    <cellStyle name="40% - Accent1 8" xfId="29107" hidden="1" xr:uid="{00000000-0005-0000-0000-0000DE110000}"/>
    <cellStyle name="40% - Accent1 8" xfId="29956" hidden="1" xr:uid="{00000000-0005-0000-0000-0000DF110000}"/>
    <cellStyle name="40% - Accent1 8" xfId="30034" hidden="1" xr:uid="{00000000-0005-0000-0000-0000E0110000}"/>
    <cellStyle name="40% - Accent1 8" xfId="29185" hidden="1" xr:uid="{00000000-0005-0000-0000-0000E1110000}"/>
    <cellStyle name="40% - Accent1 8" xfId="30143" hidden="1" xr:uid="{00000000-0005-0000-0000-0000E2110000}"/>
    <cellStyle name="40% - Accent1 8" xfId="29199" hidden="1" xr:uid="{00000000-0005-0000-0000-0000E3110000}"/>
    <cellStyle name="40% - Accent1 8" xfId="29251" hidden="1" xr:uid="{00000000-0005-0000-0000-0000E4110000}"/>
    <cellStyle name="40% - Accent1 8" xfId="30488" hidden="1" xr:uid="{00000000-0005-0000-0000-0000E5110000}"/>
    <cellStyle name="40% - Accent1 8" xfId="30566" hidden="1" xr:uid="{00000000-0005-0000-0000-0000E6110000}"/>
    <cellStyle name="40% - Accent1 8" xfId="29119" hidden="1" xr:uid="{00000000-0005-0000-0000-0000E7110000}"/>
    <cellStyle name="40% - Accent1 8" xfId="30825" hidden="1" xr:uid="{00000000-0005-0000-0000-0000E8110000}"/>
    <cellStyle name="40% - Accent1 8" xfId="30903" hidden="1" xr:uid="{00000000-0005-0000-0000-0000E9110000}"/>
    <cellStyle name="40% - Accent1 8" xfId="30415" hidden="1" xr:uid="{00000000-0005-0000-0000-0000EA110000}"/>
    <cellStyle name="40% - Accent1 8" xfId="31162" hidden="1" xr:uid="{00000000-0005-0000-0000-0000EB110000}"/>
    <cellStyle name="40% - Accent1 8" xfId="31262" hidden="1" xr:uid="{00000000-0005-0000-0000-0000EC110000}"/>
    <cellStyle name="40% - Accent1 8" xfId="31336" hidden="1" xr:uid="{00000000-0005-0000-0000-0000ED110000}"/>
    <cellStyle name="40% - Accent1 8" xfId="31414" hidden="1" xr:uid="{00000000-0005-0000-0000-0000EE110000}"/>
    <cellStyle name="40% - Accent1 8" xfId="31492" hidden="1" xr:uid="{00000000-0005-0000-0000-0000EF110000}"/>
    <cellStyle name="40% - Accent1 8" xfId="32074" hidden="1" xr:uid="{00000000-0005-0000-0000-0000F0110000}"/>
    <cellStyle name="40% - Accent1 8" xfId="32153" hidden="1" xr:uid="{00000000-0005-0000-0000-0000F1110000}"/>
    <cellStyle name="40% - Accent1 8" xfId="32232" hidden="1" xr:uid="{00000000-0005-0000-0000-0000F2110000}"/>
    <cellStyle name="40% - Accent1 8" xfId="31914" hidden="1" xr:uid="{00000000-0005-0000-0000-0000F3110000}"/>
    <cellStyle name="40% - Accent1 8" xfId="32362" hidden="1" xr:uid="{00000000-0005-0000-0000-0000F4110000}"/>
    <cellStyle name="40% - Accent1 8" xfId="31883" hidden="1" xr:uid="{00000000-0005-0000-0000-0000F5110000}"/>
    <cellStyle name="40% - Accent1 8" xfId="31899" hidden="1" xr:uid="{00000000-0005-0000-0000-0000F6110000}"/>
    <cellStyle name="40% - Accent1 8" xfId="32748" hidden="1" xr:uid="{00000000-0005-0000-0000-0000F7110000}"/>
    <cellStyle name="40% - Accent1 8" xfId="32826" hidden="1" xr:uid="{00000000-0005-0000-0000-0000F8110000}"/>
    <cellStyle name="40% - Accent1 8" xfId="31977" hidden="1" xr:uid="{00000000-0005-0000-0000-0000F9110000}"/>
    <cellStyle name="40% - Accent1 8" xfId="32935" hidden="1" xr:uid="{00000000-0005-0000-0000-0000FA110000}"/>
    <cellStyle name="40% - Accent1 8" xfId="31991" hidden="1" xr:uid="{00000000-0005-0000-0000-0000FB110000}"/>
    <cellStyle name="40% - Accent1 8" xfId="32043" hidden="1" xr:uid="{00000000-0005-0000-0000-0000FC110000}"/>
    <cellStyle name="40% - Accent1 8" xfId="33280" hidden="1" xr:uid="{00000000-0005-0000-0000-0000FD110000}"/>
    <cellStyle name="40% - Accent1 8" xfId="33358" hidden="1" xr:uid="{00000000-0005-0000-0000-0000FE110000}"/>
    <cellStyle name="40% - Accent1 8" xfId="31911" hidden="1" xr:uid="{00000000-0005-0000-0000-0000FF110000}"/>
    <cellStyle name="40% - Accent1 8" xfId="33617" hidden="1" xr:uid="{00000000-0005-0000-0000-000000120000}"/>
    <cellStyle name="40% - Accent1 8" xfId="33695" hidden="1" xr:uid="{00000000-0005-0000-0000-000001120000}"/>
    <cellStyle name="40% - Accent1 8" xfId="33207" hidden="1" xr:uid="{00000000-0005-0000-0000-000002120000}"/>
    <cellStyle name="40% - Accent1 8" xfId="33954" hidden="1" xr:uid="{00000000-0005-0000-0000-000003120000}"/>
    <cellStyle name="40% - Accent1 9" xfId="489" hidden="1" xr:uid="{00000000-0005-0000-0000-000004120000}"/>
    <cellStyle name="40% - Accent1 9" xfId="811" hidden="1" xr:uid="{00000000-0005-0000-0000-000005120000}"/>
    <cellStyle name="40% - Accent1 9" xfId="1135" hidden="1" xr:uid="{00000000-0005-0000-0000-000006120000}"/>
    <cellStyle name="40% - Accent1 9" xfId="1477" hidden="1" xr:uid="{00000000-0005-0000-0000-000007120000}"/>
    <cellStyle name="40% - Accent1 9" xfId="6701" hidden="1" xr:uid="{00000000-0005-0000-0000-000008120000}"/>
    <cellStyle name="40% - Accent1 9" xfId="7026" hidden="1" xr:uid="{00000000-0005-0000-0000-000009120000}"/>
    <cellStyle name="40% - Accent1 9" xfId="7371" hidden="1" xr:uid="{00000000-0005-0000-0000-00000A120000}"/>
    <cellStyle name="40% - Accent1 9" xfId="10745" hidden="1" xr:uid="{00000000-0005-0000-0000-00000B120000}"/>
    <cellStyle name="40% - Accent1 9" xfId="5260" hidden="1" xr:uid="{00000000-0005-0000-0000-00000C120000}"/>
    <cellStyle name="40% - Accent1 9" xfId="5385" hidden="1" xr:uid="{00000000-0005-0000-0000-00000D120000}"/>
    <cellStyle name="40% - Accent1 9" xfId="13140" hidden="1" xr:uid="{00000000-0005-0000-0000-00000E120000}"/>
    <cellStyle name="40% - Accent1 9" xfId="13464" hidden="1" xr:uid="{00000000-0005-0000-0000-00000F120000}"/>
    <cellStyle name="40% - Accent1 9" xfId="13806" hidden="1" xr:uid="{00000000-0005-0000-0000-000010120000}"/>
    <cellStyle name="40% - Accent1 9" xfId="16953" hidden="1" xr:uid="{00000000-0005-0000-0000-000011120000}"/>
    <cellStyle name="40% - Accent1 9" xfId="4827" hidden="1" xr:uid="{00000000-0005-0000-0000-000012120000}"/>
    <cellStyle name="40% - Accent1 9" xfId="4690" hidden="1" xr:uid="{00000000-0005-0000-0000-000013120000}"/>
    <cellStyle name="40% - Accent1 9" xfId="19221" hidden="1" xr:uid="{00000000-0005-0000-0000-000014120000}"/>
    <cellStyle name="40% - Accent1 9" xfId="19547" hidden="1" xr:uid="{00000000-0005-0000-0000-000015120000}"/>
    <cellStyle name="40% - Accent1 9" xfId="19889" hidden="1" xr:uid="{00000000-0005-0000-0000-000016120000}"/>
    <cellStyle name="40% - Accent1 9" xfId="22474" hidden="1" xr:uid="{00000000-0005-0000-0000-000017120000}"/>
    <cellStyle name="40% - Accent1 9" xfId="22800" hidden="1" xr:uid="{00000000-0005-0000-0000-000018120000}"/>
    <cellStyle name="40% - Accent1 9" xfId="23142" hidden="1" xr:uid="{00000000-0005-0000-0000-000019120000}"/>
    <cellStyle name="40% - Accent1 9" xfId="25642" hidden="1" xr:uid="{00000000-0005-0000-0000-00001A120000}"/>
    <cellStyle name="40% - Accent1 9" xfId="25966" hidden="1" xr:uid="{00000000-0005-0000-0000-00001B120000}"/>
    <cellStyle name="40% - Accent1 9" xfId="28483" hidden="1" xr:uid="{00000000-0005-0000-0000-00001C120000}"/>
    <cellStyle name="40% - Accent1 9" xfId="28557" hidden="1" xr:uid="{00000000-0005-0000-0000-00001D120000}"/>
    <cellStyle name="40% - Accent1 9" xfId="28633" hidden="1" xr:uid="{00000000-0005-0000-0000-00001E120000}"/>
    <cellStyle name="40% - Accent1 9" xfId="28711" hidden="1" xr:uid="{00000000-0005-0000-0000-00001F120000}"/>
    <cellStyle name="40% - Accent1 9" xfId="29296" hidden="1" xr:uid="{00000000-0005-0000-0000-000020120000}"/>
    <cellStyle name="40% - Accent1 9" xfId="29372" hidden="1" xr:uid="{00000000-0005-0000-0000-000021120000}"/>
    <cellStyle name="40% - Accent1 9" xfId="29451" hidden="1" xr:uid="{00000000-0005-0000-0000-000022120000}"/>
    <cellStyle name="40% - Accent1 9" xfId="29723" hidden="1" xr:uid="{00000000-0005-0000-0000-000023120000}"/>
    <cellStyle name="40% - Accent1 9" xfId="29115" hidden="1" xr:uid="{00000000-0005-0000-0000-000024120000}"/>
    <cellStyle name="40% - Accent1 9" xfId="29132" hidden="1" xr:uid="{00000000-0005-0000-0000-000025120000}"/>
    <cellStyle name="40% - Accent1 9" xfId="29891" hidden="1" xr:uid="{00000000-0005-0000-0000-000026120000}"/>
    <cellStyle name="40% - Accent1 9" xfId="29967" hidden="1" xr:uid="{00000000-0005-0000-0000-000027120000}"/>
    <cellStyle name="40% - Accent1 9" xfId="30045" hidden="1" xr:uid="{00000000-0005-0000-0000-000028120000}"/>
    <cellStyle name="40% - Accent1 9" xfId="30281" hidden="1" xr:uid="{00000000-0005-0000-0000-000029120000}"/>
    <cellStyle name="40% - Accent1 9" xfId="29058" hidden="1" xr:uid="{00000000-0005-0000-0000-00002A120000}"/>
    <cellStyle name="40% - Accent1 9" xfId="29040" hidden="1" xr:uid="{00000000-0005-0000-0000-00002B120000}"/>
    <cellStyle name="40% - Accent1 9" xfId="30423" hidden="1" xr:uid="{00000000-0005-0000-0000-00002C120000}"/>
    <cellStyle name="40% - Accent1 9" xfId="30499" hidden="1" xr:uid="{00000000-0005-0000-0000-00002D120000}"/>
    <cellStyle name="40% - Accent1 9" xfId="30577" hidden="1" xr:uid="{00000000-0005-0000-0000-00002E120000}"/>
    <cellStyle name="40% - Accent1 9" xfId="30760" hidden="1" xr:uid="{00000000-0005-0000-0000-00002F120000}"/>
    <cellStyle name="40% - Accent1 9" xfId="30836" hidden="1" xr:uid="{00000000-0005-0000-0000-000030120000}"/>
    <cellStyle name="40% - Accent1 9" xfId="30914" hidden="1" xr:uid="{00000000-0005-0000-0000-000031120000}"/>
    <cellStyle name="40% - Accent1 9" xfId="31097" hidden="1" xr:uid="{00000000-0005-0000-0000-000032120000}"/>
    <cellStyle name="40% - Accent1 9" xfId="31173" hidden="1" xr:uid="{00000000-0005-0000-0000-000033120000}"/>
    <cellStyle name="40% - Accent1 9" xfId="31275" hidden="1" xr:uid="{00000000-0005-0000-0000-000034120000}"/>
    <cellStyle name="40% - Accent1 9" xfId="31349" hidden="1" xr:uid="{00000000-0005-0000-0000-000035120000}"/>
    <cellStyle name="40% - Accent1 9" xfId="31425" hidden="1" xr:uid="{00000000-0005-0000-0000-000036120000}"/>
    <cellStyle name="40% - Accent1 9" xfId="31503" hidden="1" xr:uid="{00000000-0005-0000-0000-000037120000}"/>
    <cellStyle name="40% - Accent1 9" xfId="32088" hidden="1" xr:uid="{00000000-0005-0000-0000-000038120000}"/>
    <cellStyle name="40% - Accent1 9" xfId="32164" hidden="1" xr:uid="{00000000-0005-0000-0000-000039120000}"/>
    <cellStyle name="40% - Accent1 9" xfId="32243" hidden="1" xr:uid="{00000000-0005-0000-0000-00003A120000}"/>
    <cellStyle name="40% - Accent1 9" xfId="32515" hidden="1" xr:uid="{00000000-0005-0000-0000-00003B120000}"/>
    <cellStyle name="40% - Accent1 9" xfId="31907" hidden="1" xr:uid="{00000000-0005-0000-0000-00003C120000}"/>
    <cellStyle name="40% - Accent1 9" xfId="31924" hidden="1" xr:uid="{00000000-0005-0000-0000-00003D120000}"/>
    <cellStyle name="40% - Accent1 9" xfId="32683" hidden="1" xr:uid="{00000000-0005-0000-0000-00003E120000}"/>
    <cellStyle name="40% - Accent1 9" xfId="32759" hidden="1" xr:uid="{00000000-0005-0000-0000-00003F120000}"/>
    <cellStyle name="40% - Accent1 9" xfId="32837" hidden="1" xr:uid="{00000000-0005-0000-0000-000040120000}"/>
    <cellStyle name="40% - Accent1 9" xfId="33073" hidden="1" xr:uid="{00000000-0005-0000-0000-000041120000}"/>
    <cellStyle name="40% - Accent1 9" xfId="31850" hidden="1" xr:uid="{00000000-0005-0000-0000-000042120000}"/>
    <cellStyle name="40% - Accent1 9" xfId="31832" hidden="1" xr:uid="{00000000-0005-0000-0000-000043120000}"/>
    <cellStyle name="40% - Accent1 9" xfId="33215" hidden="1" xr:uid="{00000000-0005-0000-0000-000044120000}"/>
    <cellStyle name="40% - Accent1 9" xfId="33291" hidden="1" xr:uid="{00000000-0005-0000-0000-000045120000}"/>
    <cellStyle name="40% - Accent1 9" xfId="33369" hidden="1" xr:uid="{00000000-0005-0000-0000-000046120000}"/>
    <cellStyle name="40% - Accent1 9" xfId="33552" hidden="1" xr:uid="{00000000-0005-0000-0000-000047120000}"/>
    <cellStyle name="40% - Accent1 9" xfId="33628" hidden="1" xr:uid="{00000000-0005-0000-0000-000048120000}"/>
    <cellStyle name="40% - Accent1 9" xfId="33706" hidden="1" xr:uid="{00000000-0005-0000-0000-000049120000}"/>
    <cellStyle name="40% - Accent1 9" xfId="33889" hidden="1" xr:uid="{00000000-0005-0000-0000-00004A120000}"/>
    <cellStyle name="40% - Accent1 9" xfId="33965" hidden="1" xr:uid="{00000000-0005-0000-0000-00004B120000}"/>
    <cellStyle name="40% - Accent2" xfId="26" builtinId="35" hidden="1" customBuiltin="1"/>
    <cellStyle name="40% - Accent2" xfId="74" builtinId="35" hidden="1" customBuiltin="1"/>
    <cellStyle name="40% - Accent2" xfId="109" builtinId="35" hidden="1" customBuiltin="1"/>
    <cellStyle name="40% - Accent2" xfId="152" builtinId="35" hidden="1" customBuiltin="1"/>
    <cellStyle name="40% - Accent2" xfId="194" builtinId="35" hidden="1" customBuiltin="1"/>
    <cellStyle name="40% - Accent2" xfId="228" builtinId="35" hidden="1" customBuiltin="1"/>
    <cellStyle name="40% - Accent2" xfId="265" builtinId="35" hidden="1" customBuiltin="1"/>
    <cellStyle name="40% - Accent2" xfId="302" builtinId="35" hidden="1" customBuiltin="1"/>
    <cellStyle name="40% - Accent2" xfId="336" builtinId="35" hidden="1" customBuiltin="1"/>
    <cellStyle name="40% - Accent2" xfId="371" builtinId="35" hidden="1" customBuiltin="1"/>
    <cellStyle name="40% - Accent2" xfId="3922" builtinId="35" hidden="1" customBuiltin="1"/>
    <cellStyle name="40% - Accent2" xfId="3956" builtinId="35" hidden="1" customBuiltin="1"/>
    <cellStyle name="40% - Accent2" xfId="3993" builtinId="35" hidden="1" customBuiltin="1"/>
    <cellStyle name="40% - Accent2" xfId="4030" builtinId="35" hidden="1" customBuiltin="1"/>
    <cellStyle name="40% - Accent2" xfId="4064" builtinId="35" hidden="1" customBuiltin="1"/>
    <cellStyle name="40% - Accent2" xfId="4262" builtinId="35" hidden="1" customBuiltin="1"/>
    <cellStyle name="40% - Accent2" xfId="7709" builtinId="35" hidden="1" customBuiltin="1"/>
    <cellStyle name="40% - Accent2" xfId="10744" builtinId="35" hidden="1" customBuiltin="1"/>
    <cellStyle name="40% - Accent2" xfId="4568" builtinId="35" hidden="1" customBuiltin="1"/>
    <cellStyle name="40% - Accent2" xfId="10852" builtinId="35" hidden="1" customBuiltin="1"/>
    <cellStyle name="40% - Accent2" xfId="5576" builtinId="35" hidden="1" customBuiltin="1"/>
    <cellStyle name="40% - Accent2" xfId="4812" builtinId="35" hidden="1" customBuiltin="1"/>
    <cellStyle name="40% - Accent2" xfId="4802" builtinId="35" hidden="1" customBuiltin="1"/>
    <cellStyle name="40% - Accent2" xfId="6004" builtinId="35" hidden="1" customBuiltin="1"/>
    <cellStyle name="40% - Accent2" xfId="8300" builtinId="35" hidden="1" customBuiltin="1"/>
    <cellStyle name="40% - Accent2" xfId="4966" builtinId="35" hidden="1" customBuiltin="1"/>
    <cellStyle name="40% - Accent2" xfId="5870" builtinId="35" hidden="1" customBuiltin="1"/>
    <cellStyle name="40% - Accent2" xfId="11063" builtinId="35" hidden="1" customBuiltin="1"/>
    <cellStyle name="40% - Accent2" xfId="14094" builtinId="35" hidden="1" customBuiltin="1"/>
    <cellStyle name="40% - Accent2" xfId="16952" builtinId="35" hidden="1" customBuiltin="1"/>
    <cellStyle name="40% - Accent2" xfId="5590" builtinId="35" hidden="1" customBuiltin="1"/>
    <cellStyle name="40% - Accent2" xfId="17031" builtinId="35" hidden="1" customBuiltin="1"/>
    <cellStyle name="40% - Accent2" xfId="7704" builtinId="35" hidden="1" customBuiltin="1"/>
    <cellStyle name="40% - Accent2" xfId="4785" builtinId="35" hidden="1" customBuiltin="1"/>
    <cellStyle name="40% - Accent2" xfId="4675" builtinId="35" hidden="1" customBuiltin="1"/>
    <cellStyle name="40% - Accent2" xfId="10609" builtinId="35" hidden="1" customBuiltin="1"/>
    <cellStyle name="40% - Accent2" xfId="14600" builtinId="35" hidden="1" customBuiltin="1"/>
    <cellStyle name="40% - Accent2" xfId="4841" builtinId="35" hidden="1" customBuiltin="1"/>
    <cellStyle name="40% - Accent2" xfId="7669" builtinId="35" hidden="1" customBuiltin="1"/>
    <cellStyle name="40% - Accent2" xfId="17216" builtinId="35" hidden="1" customBuiltin="1"/>
    <cellStyle name="40% - Accent2" xfId="18067" builtinId="35" hidden="1" customBuiltin="1"/>
    <cellStyle name="40% - Accent2" xfId="20245" builtinId="35" hidden="1" customBuiltin="1"/>
    <cellStyle name="40% - Accent2" xfId="14582" builtinId="35" hidden="1" customBuiltin="1"/>
    <cellStyle name="40% - Accent2" xfId="5320" builtinId="35" hidden="1" customBuiltin="1"/>
    <cellStyle name="40% - Accent2" xfId="14278" builtinId="35" hidden="1" customBuiltin="1"/>
    <cellStyle name="40% - Accent2" xfId="20499" builtinId="35" hidden="1" customBuiltin="1"/>
    <cellStyle name="40% - Accent2" xfId="21338" builtinId="35" hidden="1" customBuiltin="1"/>
    <cellStyle name="40% - Accent2" xfId="23450" builtinId="35" hidden="1" customBuiltin="1"/>
    <cellStyle name="40% - Accent2" xfId="20111" builtinId="35" hidden="1" customBuiltin="1"/>
    <cellStyle name="40% - Accent2" xfId="5618" builtinId="35" hidden="1" customBuiltin="1"/>
    <cellStyle name="40% - Accent2" xfId="17014" builtinId="35" hidden="1" customBuiltin="1"/>
    <cellStyle name="40% - Accent2" xfId="23698" builtinId="35" hidden="1" customBuiltin="1"/>
    <cellStyle name="40% - Accent2 10" xfId="565" hidden="1" xr:uid="{00000000-0005-0000-0000-000080120000}"/>
    <cellStyle name="40% - Accent2 10" xfId="889" hidden="1" xr:uid="{00000000-0005-0000-0000-000081120000}"/>
    <cellStyle name="40% - Accent2 10" xfId="1210" hidden="1" xr:uid="{00000000-0005-0000-0000-000082120000}"/>
    <cellStyle name="40% - Accent2 10" xfId="1552" hidden="1" xr:uid="{00000000-0005-0000-0000-000083120000}"/>
    <cellStyle name="40% - Accent2 10" xfId="6779" hidden="1" xr:uid="{00000000-0005-0000-0000-000084120000}"/>
    <cellStyle name="40% - Accent2 10" xfId="7101" hidden="1" xr:uid="{00000000-0005-0000-0000-000085120000}"/>
    <cellStyle name="40% - Accent2 10" xfId="7447" hidden="1" xr:uid="{00000000-0005-0000-0000-000086120000}"/>
    <cellStyle name="40% - Accent2 10" xfId="5178" hidden="1" xr:uid="{00000000-0005-0000-0000-000087120000}"/>
    <cellStyle name="40% - Accent2 10" xfId="4892" hidden="1" xr:uid="{00000000-0005-0000-0000-000088120000}"/>
    <cellStyle name="40% - Accent2 10" xfId="5778" hidden="1" xr:uid="{00000000-0005-0000-0000-000089120000}"/>
    <cellStyle name="40% - Accent2 10" xfId="13218" hidden="1" xr:uid="{00000000-0005-0000-0000-00008A120000}"/>
    <cellStyle name="40% - Accent2 10" xfId="13539" hidden="1" xr:uid="{00000000-0005-0000-0000-00008B120000}"/>
    <cellStyle name="40% - Accent2 10" xfId="13881" hidden="1" xr:uid="{00000000-0005-0000-0000-00008C120000}"/>
    <cellStyle name="40% - Accent2 10" xfId="4336" hidden="1" xr:uid="{00000000-0005-0000-0000-00008D120000}"/>
    <cellStyle name="40% - Accent2 10" xfId="5947" hidden="1" xr:uid="{00000000-0005-0000-0000-00008E120000}"/>
    <cellStyle name="40% - Accent2 10" xfId="8079" hidden="1" xr:uid="{00000000-0005-0000-0000-00008F120000}"/>
    <cellStyle name="40% - Accent2 10" xfId="19301" hidden="1" xr:uid="{00000000-0005-0000-0000-000090120000}"/>
    <cellStyle name="40% - Accent2 10" xfId="19622" hidden="1" xr:uid="{00000000-0005-0000-0000-000091120000}"/>
    <cellStyle name="40% - Accent2 10" xfId="19964" hidden="1" xr:uid="{00000000-0005-0000-0000-000092120000}"/>
    <cellStyle name="40% - Accent2 10" xfId="22554" hidden="1" xr:uid="{00000000-0005-0000-0000-000093120000}"/>
    <cellStyle name="40% - Accent2 10" xfId="22875" hidden="1" xr:uid="{00000000-0005-0000-0000-000094120000}"/>
    <cellStyle name="40% - Accent2 10" xfId="23217" hidden="1" xr:uid="{00000000-0005-0000-0000-000095120000}"/>
    <cellStyle name="40% - Accent2 10" xfId="25720" hidden="1" xr:uid="{00000000-0005-0000-0000-000096120000}"/>
    <cellStyle name="40% - Accent2 10" xfId="26041" hidden="1" xr:uid="{00000000-0005-0000-0000-000097120000}"/>
    <cellStyle name="40% - Accent2 10" xfId="28511" hidden="1" xr:uid="{00000000-0005-0000-0000-000098120000}"/>
    <cellStyle name="40% - Accent2 10" xfId="28585" hidden="1" xr:uid="{00000000-0005-0000-0000-000099120000}"/>
    <cellStyle name="40% - Accent2 10" xfId="28661" hidden="1" xr:uid="{00000000-0005-0000-0000-00009A120000}"/>
    <cellStyle name="40% - Accent2 10" xfId="28739" hidden="1" xr:uid="{00000000-0005-0000-0000-00009B120000}"/>
    <cellStyle name="40% - Accent2 10" xfId="29324" hidden="1" xr:uid="{00000000-0005-0000-0000-00009C120000}"/>
    <cellStyle name="40% - Accent2 10" xfId="29400" hidden="1" xr:uid="{00000000-0005-0000-0000-00009D120000}"/>
    <cellStyle name="40% - Accent2 10" xfId="29479" hidden="1" xr:uid="{00000000-0005-0000-0000-00009E120000}"/>
    <cellStyle name="40% - Accent2 10" xfId="29105" hidden="1" xr:uid="{00000000-0005-0000-0000-00009F120000}"/>
    <cellStyle name="40% - Accent2 10" xfId="29066" hidden="1" xr:uid="{00000000-0005-0000-0000-0000A0120000}"/>
    <cellStyle name="40% - Accent2 10" xfId="29188" hidden="1" xr:uid="{00000000-0005-0000-0000-0000A1120000}"/>
    <cellStyle name="40% - Accent2 10" xfId="29919" hidden="1" xr:uid="{00000000-0005-0000-0000-0000A2120000}"/>
    <cellStyle name="40% - Accent2 10" xfId="29995" hidden="1" xr:uid="{00000000-0005-0000-0000-0000A3120000}"/>
    <cellStyle name="40% - Accent2 10" xfId="30073" hidden="1" xr:uid="{00000000-0005-0000-0000-0000A4120000}"/>
    <cellStyle name="40% - Accent2 10" xfId="29003" hidden="1" xr:uid="{00000000-0005-0000-0000-0000A5120000}"/>
    <cellStyle name="40% - Accent2 10" xfId="29202" hidden="1" xr:uid="{00000000-0005-0000-0000-0000A6120000}"/>
    <cellStyle name="40% - Accent2 10" xfId="29544" hidden="1" xr:uid="{00000000-0005-0000-0000-0000A7120000}"/>
    <cellStyle name="40% - Accent2 10" xfId="30451" hidden="1" xr:uid="{00000000-0005-0000-0000-0000A8120000}"/>
    <cellStyle name="40% - Accent2 10" xfId="30527" hidden="1" xr:uid="{00000000-0005-0000-0000-0000A9120000}"/>
    <cellStyle name="40% - Accent2 10" xfId="30605" hidden="1" xr:uid="{00000000-0005-0000-0000-0000AA120000}"/>
    <cellStyle name="40% - Accent2 10" xfId="30788" hidden="1" xr:uid="{00000000-0005-0000-0000-0000AB120000}"/>
    <cellStyle name="40% - Accent2 10" xfId="30864" hidden="1" xr:uid="{00000000-0005-0000-0000-0000AC120000}"/>
    <cellStyle name="40% - Accent2 10" xfId="30942" hidden="1" xr:uid="{00000000-0005-0000-0000-0000AD120000}"/>
    <cellStyle name="40% - Accent2 10" xfId="31125" hidden="1" xr:uid="{00000000-0005-0000-0000-0000AE120000}"/>
    <cellStyle name="40% - Accent2 10" xfId="31201" hidden="1" xr:uid="{00000000-0005-0000-0000-0000AF120000}"/>
    <cellStyle name="40% - Accent2 10" xfId="31303" hidden="1" xr:uid="{00000000-0005-0000-0000-0000B0120000}"/>
    <cellStyle name="40% - Accent2 10" xfId="31377" hidden="1" xr:uid="{00000000-0005-0000-0000-0000B1120000}"/>
    <cellStyle name="40% - Accent2 10" xfId="31453" hidden="1" xr:uid="{00000000-0005-0000-0000-0000B2120000}"/>
    <cellStyle name="40% - Accent2 10" xfId="31531" hidden="1" xr:uid="{00000000-0005-0000-0000-0000B3120000}"/>
    <cellStyle name="40% - Accent2 10" xfId="32116" hidden="1" xr:uid="{00000000-0005-0000-0000-0000B4120000}"/>
    <cellStyle name="40% - Accent2 10" xfId="32192" hidden="1" xr:uid="{00000000-0005-0000-0000-0000B5120000}"/>
    <cellStyle name="40% - Accent2 10" xfId="32271" hidden="1" xr:uid="{00000000-0005-0000-0000-0000B6120000}"/>
    <cellStyle name="40% - Accent2 10" xfId="31897" hidden="1" xr:uid="{00000000-0005-0000-0000-0000B7120000}"/>
    <cellStyle name="40% - Accent2 10" xfId="31858" hidden="1" xr:uid="{00000000-0005-0000-0000-0000B8120000}"/>
    <cellStyle name="40% - Accent2 10" xfId="31980" hidden="1" xr:uid="{00000000-0005-0000-0000-0000B9120000}"/>
    <cellStyle name="40% - Accent2 10" xfId="32711" hidden="1" xr:uid="{00000000-0005-0000-0000-0000BA120000}"/>
    <cellStyle name="40% - Accent2 10" xfId="32787" hidden="1" xr:uid="{00000000-0005-0000-0000-0000BB120000}"/>
    <cellStyle name="40% - Accent2 10" xfId="32865" hidden="1" xr:uid="{00000000-0005-0000-0000-0000BC120000}"/>
    <cellStyle name="40% - Accent2 10" xfId="31795" hidden="1" xr:uid="{00000000-0005-0000-0000-0000BD120000}"/>
    <cellStyle name="40% - Accent2 10" xfId="31994" hidden="1" xr:uid="{00000000-0005-0000-0000-0000BE120000}"/>
    <cellStyle name="40% - Accent2 10" xfId="32336" hidden="1" xr:uid="{00000000-0005-0000-0000-0000BF120000}"/>
    <cellStyle name="40% - Accent2 10" xfId="33243" hidden="1" xr:uid="{00000000-0005-0000-0000-0000C0120000}"/>
    <cellStyle name="40% - Accent2 10" xfId="33319" hidden="1" xr:uid="{00000000-0005-0000-0000-0000C1120000}"/>
    <cellStyle name="40% - Accent2 10" xfId="33397" hidden="1" xr:uid="{00000000-0005-0000-0000-0000C2120000}"/>
    <cellStyle name="40% - Accent2 10" xfId="33580" hidden="1" xr:uid="{00000000-0005-0000-0000-0000C3120000}"/>
    <cellStyle name="40% - Accent2 10" xfId="33656" hidden="1" xr:uid="{00000000-0005-0000-0000-0000C4120000}"/>
    <cellStyle name="40% - Accent2 10" xfId="33734" hidden="1" xr:uid="{00000000-0005-0000-0000-0000C5120000}"/>
    <cellStyle name="40% - Accent2 10" xfId="33917" hidden="1" xr:uid="{00000000-0005-0000-0000-0000C6120000}"/>
    <cellStyle name="40% - Accent2 10" xfId="33993" hidden="1" xr:uid="{00000000-0005-0000-0000-0000C7120000}"/>
    <cellStyle name="40% - Accent2 11" xfId="599" hidden="1" xr:uid="{00000000-0005-0000-0000-0000C8120000}"/>
    <cellStyle name="40% - Accent2 11" xfId="924" hidden="1" xr:uid="{00000000-0005-0000-0000-0000C9120000}"/>
    <cellStyle name="40% - Accent2 11" xfId="1244" hidden="1" xr:uid="{00000000-0005-0000-0000-0000CA120000}"/>
    <cellStyle name="40% - Accent2 11" xfId="1586" hidden="1" xr:uid="{00000000-0005-0000-0000-0000CB120000}"/>
    <cellStyle name="40% - Accent2 11" xfId="6814" hidden="1" xr:uid="{00000000-0005-0000-0000-0000CC120000}"/>
    <cellStyle name="40% - Accent2 11" xfId="7135" hidden="1" xr:uid="{00000000-0005-0000-0000-0000CD120000}"/>
    <cellStyle name="40% - Accent2 11" xfId="7481" hidden="1" xr:uid="{00000000-0005-0000-0000-0000CE120000}"/>
    <cellStyle name="40% - Accent2 11" xfId="10716" hidden="1" xr:uid="{00000000-0005-0000-0000-0000CF120000}"/>
    <cellStyle name="40% - Accent2 11" xfId="4166" hidden="1" xr:uid="{00000000-0005-0000-0000-0000D0120000}"/>
    <cellStyle name="40% - Accent2 11" xfId="4984" hidden="1" xr:uid="{00000000-0005-0000-0000-0000D1120000}"/>
    <cellStyle name="40% - Accent2 11" xfId="13253" hidden="1" xr:uid="{00000000-0005-0000-0000-0000D2120000}"/>
    <cellStyle name="40% - Accent2 11" xfId="13573" hidden="1" xr:uid="{00000000-0005-0000-0000-0000D3120000}"/>
    <cellStyle name="40% - Accent2 11" xfId="13915" hidden="1" xr:uid="{00000000-0005-0000-0000-0000D4120000}"/>
    <cellStyle name="40% - Accent2 11" xfId="16925" hidden="1" xr:uid="{00000000-0005-0000-0000-0000D5120000}"/>
    <cellStyle name="40% - Accent2 11" xfId="7591" hidden="1" xr:uid="{00000000-0005-0000-0000-0000D6120000}"/>
    <cellStyle name="40% - Accent2 11" xfId="10738" hidden="1" xr:uid="{00000000-0005-0000-0000-0000D7120000}"/>
    <cellStyle name="40% - Accent2 11" xfId="19336" hidden="1" xr:uid="{00000000-0005-0000-0000-0000D8120000}"/>
    <cellStyle name="40% - Accent2 11" xfId="19656" hidden="1" xr:uid="{00000000-0005-0000-0000-0000D9120000}"/>
    <cellStyle name="40% - Accent2 11" xfId="19998" hidden="1" xr:uid="{00000000-0005-0000-0000-0000DA120000}"/>
    <cellStyle name="40% - Accent2 11" xfId="22589" hidden="1" xr:uid="{00000000-0005-0000-0000-0000DB120000}"/>
    <cellStyle name="40% - Accent2 11" xfId="22909" hidden="1" xr:uid="{00000000-0005-0000-0000-0000DC120000}"/>
    <cellStyle name="40% - Accent2 11" xfId="23251" hidden="1" xr:uid="{00000000-0005-0000-0000-0000DD120000}"/>
    <cellStyle name="40% - Accent2 11" xfId="25755" hidden="1" xr:uid="{00000000-0005-0000-0000-0000DE120000}"/>
    <cellStyle name="40% - Accent2 11" xfId="26075" hidden="1" xr:uid="{00000000-0005-0000-0000-0000DF120000}"/>
    <cellStyle name="40% - Accent2 11" xfId="28524" hidden="1" xr:uid="{00000000-0005-0000-0000-0000E0120000}"/>
    <cellStyle name="40% - Accent2 11" xfId="28599" hidden="1" xr:uid="{00000000-0005-0000-0000-0000E1120000}"/>
    <cellStyle name="40% - Accent2 11" xfId="28674" hidden="1" xr:uid="{00000000-0005-0000-0000-0000E2120000}"/>
    <cellStyle name="40% - Accent2 11" xfId="28752" hidden="1" xr:uid="{00000000-0005-0000-0000-0000E3120000}"/>
    <cellStyle name="40% - Accent2 11" xfId="29338" hidden="1" xr:uid="{00000000-0005-0000-0000-0000E4120000}"/>
    <cellStyle name="40% - Accent2 11" xfId="29413" hidden="1" xr:uid="{00000000-0005-0000-0000-0000E5120000}"/>
    <cellStyle name="40% - Accent2 11" xfId="29492" hidden="1" xr:uid="{00000000-0005-0000-0000-0000E6120000}"/>
    <cellStyle name="40% - Accent2 11" xfId="29718" hidden="1" xr:uid="{00000000-0005-0000-0000-0000E7120000}"/>
    <cellStyle name="40% - Accent2 11" xfId="28991" hidden="1" xr:uid="{00000000-0005-0000-0000-0000E8120000}"/>
    <cellStyle name="40% - Accent2 11" xfId="29077" hidden="1" xr:uid="{00000000-0005-0000-0000-0000E9120000}"/>
    <cellStyle name="40% - Accent2 11" xfId="29933" hidden="1" xr:uid="{00000000-0005-0000-0000-0000EA120000}"/>
    <cellStyle name="40% - Accent2 11" xfId="30008" hidden="1" xr:uid="{00000000-0005-0000-0000-0000EB120000}"/>
    <cellStyle name="40% - Accent2 11" xfId="30086" hidden="1" xr:uid="{00000000-0005-0000-0000-0000EC120000}"/>
    <cellStyle name="40% - Accent2 11" xfId="30277" hidden="1" xr:uid="{00000000-0005-0000-0000-0000ED120000}"/>
    <cellStyle name="40% - Accent2 11" xfId="29505" hidden="1" xr:uid="{00000000-0005-0000-0000-0000EE120000}"/>
    <cellStyle name="40% - Accent2 11" xfId="29722" hidden="1" xr:uid="{00000000-0005-0000-0000-0000EF120000}"/>
    <cellStyle name="40% - Accent2 11" xfId="30465" hidden="1" xr:uid="{00000000-0005-0000-0000-0000F0120000}"/>
    <cellStyle name="40% - Accent2 11" xfId="30540" hidden="1" xr:uid="{00000000-0005-0000-0000-0000F1120000}"/>
    <cellStyle name="40% - Accent2 11" xfId="30618" hidden="1" xr:uid="{00000000-0005-0000-0000-0000F2120000}"/>
    <cellStyle name="40% - Accent2 11" xfId="30802" hidden="1" xr:uid="{00000000-0005-0000-0000-0000F3120000}"/>
    <cellStyle name="40% - Accent2 11" xfId="30877" hidden="1" xr:uid="{00000000-0005-0000-0000-0000F4120000}"/>
    <cellStyle name="40% - Accent2 11" xfId="30955" hidden="1" xr:uid="{00000000-0005-0000-0000-0000F5120000}"/>
    <cellStyle name="40% - Accent2 11" xfId="31139" hidden="1" xr:uid="{00000000-0005-0000-0000-0000F6120000}"/>
    <cellStyle name="40% - Accent2 11" xfId="31214" hidden="1" xr:uid="{00000000-0005-0000-0000-0000F7120000}"/>
    <cellStyle name="40% - Accent2 11" xfId="31316" hidden="1" xr:uid="{00000000-0005-0000-0000-0000F8120000}"/>
    <cellStyle name="40% - Accent2 11" xfId="31391" hidden="1" xr:uid="{00000000-0005-0000-0000-0000F9120000}"/>
    <cellStyle name="40% - Accent2 11" xfId="31466" hidden="1" xr:uid="{00000000-0005-0000-0000-0000FA120000}"/>
    <cellStyle name="40% - Accent2 11" xfId="31544" hidden="1" xr:uid="{00000000-0005-0000-0000-0000FB120000}"/>
    <cellStyle name="40% - Accent2 11" xfId="32130" hidden="1" xr:uid="{00000000-0005-0000-0000-0000FC120000}"/>
    <cellStyle name="40% - Accent2 11" xfId="32205" hidden="1" xr:uid="{00000000-0005-0000-0000-0000FD120000}"/>
    <cellStyle name="40% - Accent2 11" xfId="32284" hidden="1" xr:uid="{00000000-0005-0000-0000-0000FE120000}"/>
    <cellStyle name="40% - Accent2 11" xfId="32510" hidden="1" xr:uid="{00000000-0005-0000-0000-0000FF120000}"/>
    <cellStyle name="40% - Accent2 11" xfId="31783" hidden="1" xr:uid="{00000000-0005-0000-0000-000000130000}"/>
    <cellStyle name="40% - Accent2 11" xfId="31869" hidden="1" xr:uid="{00000000-0005-0000-0000-000001130000}"/>
    <cellStyle name="40% - Accent2 11" xfId="32725" hidden="1" xr:uid="{00000000-0005-0000-0000-000002130000}"/>
    <cellStyle name="40% - Accent2 11" xfId="32800" hidden="1" xr:uid="{00000000-0005-0000-0000-000003130000}"/>
    <cellStyle name="40% - Accent2 11" xfId="32878" hidden="1" xr:uid="{00000000-0005-0000-0000-000004130000}"/>
    <cellStyle name="40% - Accent2 11" xfId="33069" hidden="1" xr:uid="{00000000-0005-0000-0000-000005130000}"/>
    <cellStyle name="40% - Accent2 11" xfId="32297" hidden="1" xr:uid="{00000000-0005-0000-0000-000006130000}"/>
    <cellStyle name="40% - Accent2 11" xfId="32514" hidden="1" xr:uid="{00000000-0005-0000-0000-000007130000}"/>
    <cellStyle name="40% - Accent2 11" xfId="33257" hidden="1" xr:uid="{00000000-0005-0000-0000-000008130000}"/>
    <cellStyle name="40% - Accent2 11" xfId="33332" hidden="1" xr:uid="{00000000-0005-0000-0000-000009130000}"/>
    <cellStyle name="40% - Accent2 11" xfId="33410" hidden="1" xr:uid="{00000000-0005-0000-0000-00000A130000}"/>
    <cellStyle name="40% - Accent2 11" xfId="33594" hidden="1" xr:uid="{00000000-0005-0000-0000-00000B130000}"/>
    <cellStyle name="40% - Accent2 11" xfId="33669" hidden="1" xr:uid="{00000000-0005-0000-0000-00000C130000}"/>
    <cellStyle name="40% - Accent2 11" xfId="33747" hidden="1" xr:uid="{00000000-0005-0000-0000-00000D130000}"/>
    <cellStyle name="40% - Accent2 11" xfId="33931" hidden="1" xr:uid="{00000000-0005-0000-0000-00000E130000}"/>
    <cellStyle name="40% - Accent2 11" xfId="34006" hidden="1" xr:uid="{00000000-0005-0000-0000-00000F130000}"/>
    <cellStyle name="40% - Accent2 12" xfId="1621" hidden="1" xr:uid="{00000000-0005-0000-0000-000010130000}"/>
    <cellStyle name="40% - Accent2 12" xfId="2887" hidden="1" xr:uid="{00000000-0005-0000-0000-000011130000}"/>
    <cellStyle name="40% - Accent2 12" xfId="9513" hidden="1" xr:uid="{00000000-0005-0000-0000-000012130000}"/>
    <cellStyle name="40% - Accent2 12" xfId="12026" hidden="1" xr:uid="{00000000-0005-0000-0000-000013130000}"/>
    <cellStyle name="40% - Accent2 12" xfId="15764" hidden="1" xr:uid="{00000000-0005-0000-0000-000014130000}"/>
    <cellStyle name="40% - Accent2 12" xfId="18132" hidden="1" xr:uid="{00000000-0005-0000-0000-000015130000}"/>
    <cellStyle name="40% - Accent2 12" xfId="21401" hidden="1" xr:uid="{00000000-0005-0000-0000-000016130000}"/>
    <cellStyle name="40% - Accent2 12" xfId="24585" hidden="1" xr:uid="{00000000-0005-0000-0000-000017130000}"/>
    <cellStyle name="40% - Accent2 12" xfId="28765" hidden="1" xr:uid="{00000000-0005-0000-0000-000018130000}"/>
    <cellStyle name="40% - Accent2 12" xfId="28880" hidden="1" xr:uid="{00000000-0005-0000-0000-000019130000}"/>
    <cellStyle name="40% - Accent2 12" xfId="29603" hidden="1" xr:uid="{00000000-0005-0000-0000-00001A130000}"/>
    <cellStyle name="40% - Accent2 12" xfId="29776" hidden="1" xr:uid="{00000000-0005-0000-0000-00001B130000}"/>
    <cellStyle name="40% - Accent2 12" xfId="30169" hidden="1" xr:uid="{00000000-0005-0000-0000-00001C130000}"/>
    <cellStyle name="40% - Accent2 12" xfId="30317" hidden="1" xr:uid="{00000000-0005-0000-0000-00001D130000}"/>
    <cellStyle name="40% - Accent2 12" xfId="30655" hidden="1" xr:uid="{00000000-0005-0000-0000-00001E130000}"/>
    <cellStyle name="40% - Accent2 12" xfId="30992" hidden="1" xr:uid="{00000000-0005-0000-0000-00001F130000}"/>
    <cellStyle name="40% - Accent2 12" xfId="31557" hidden="1" xr:uid="{00000000-0005-0000-0000-000020130000}"/>
    <cellStyle name="40% - Accent2 12" xfId="31672" hidden="1" xr:uid="{00000000-0005-0000-0000-000021130000}"/>
    <cellStyle name="40% - Accent2 12" xfId="32395" hidden="1" xr:uid="{00000000-0005-0000-0000-000022130000}"/>
    <cellStyle name="40% - Accent2 12" xfId="32568" hidden="1" xr:uid="{00000000-0005-0000-0000-000023130000}"/>
    <cellStyle name="40% - Accent2 12" xfId="32961" hidden="1" xr:uid="{00000000-0005-0000-0000-000024130000}"/>
    <cellStyle name="40% - Accent2 12" xfId="33109" hidden="1" xr:uid="{00000000-0005-0000-0000-000025130000}"/>
    <cellStyle name="40% - Accent2 12" xfId="33447" hidden="1" xr:uid="{00000000-0005-0000-0000-000026130000}"/>
    <cellStyle name="40% - Accent2 12" xfId="33784" hidden="1" xr:uid="{00000000-0005-0000-0000-000027130000}"/>
    <cellStyle name="40% - Accent2 3 2 3 2" xfId="1716" hidden="1" xr:uid="{00000000-0005-0000-0000-000028130000}"/>
    <cellStyle name="40% - Accent2 3 2 3 2" xfId="2982" hidden="1" xr:uid="{00000000-0005-0000-0000-000029130000}"/>
    <cellStyle name="40% - Accent2 3 2 3 2" xfId="9608" hidden="1" xr:uid="{00000000-0005-0000-0000-00002A130000}"/>
    <cellStyle name="40% - Accent2 3 2 3 2" xfId="12121" hidden="1" xr:uid="{00000000-0005-0000-0000-00002B130000}"/>
    <cellStyle name="40% - Accent2 3 2 3 2" xfId="15859" hidden="1" xr:uid="{00000000-0005-0000-0000-00002C130000}"/>
    <cellStyle name="40% - Accent2 3 2 3 2" xfId="18227" hidden="1" xr:uid="{00000000-0005-0000-0000-00002D130000}"/>
    <cellStyle name="40% - Accent2 3 2 3 2" xfId="21496" hidden="1" xr:uid="{00000000-0005-0000-0000-00002E130000}"/>
    <cellStyle name="40% - Accent2 3 2 3 2" xfId="24680" hidden="1" xr:uid="{00000000-0005-0000-0000-00002F130000}"/>
    <cellStyle name="40% - Accent2 3 2 3 2" xfId="28851" hidden="1" xr:uid="{00000000-0005-0000-0000-000030130000}"/>
    <cellStyle name="40% - Accent2 3 2 3 2" xfId="28966" hidden="1" xr:uid="{00000000-0005-0000-0000-000031130000}"/>
    <cellStyle name="40% - Accent2 3 2 3 2" xfId="29689" hidden="1" xr:uid="{00000000-0005-0000-0000-000032130000}"/>
    <cellStyle name="40% - Accent2 3 2 3 2" xfId="29862" hidden="1" xr:uid="{00000000-0005-0000-0000-000033130000}"/>
    <cellStyle name="40% - Accent2 3 2 3 2" xfId="30255" hidden="1" xr:uid="{00000000-0005-0000-0000-000034130000}"/>
    <cellStyle name="40% - Accent2 3 2 3 2" xfId="30403" hidden="1" xr:uid="{00000000-0005-0000-0000-000035130000}"/>
    <cellStyle name="40% - Accent2 3 2 3 2" xfId="30741" hidden="1" xr:uid="{00000000-0005-0000-0000-000036130000}"/>
    <cellStyle name="40% - Accent2 3 2 3 2" xfId="31078" hidden="1" xr:uid="{00000000-0005-0000-0000-000037130000}"/>
    <cellStyle name="40% - Accent2 3 2 3 2" xfId="31643" hidden="1" xr:uid="{00000000-0005-0000-0000-000038130000}"/>
    <cellStyle name="40% - Accent2 3 2 3 2" xfId="31758" hidden="1" xr:uid="{00000000-0005-0000-0000-000039130000}"/>
    <cellStyle name="40% - Accent2 3 2 3 2" xfId="32481" hidden="1" xr:uid="{00000000-0005-0000-0000-00003A130000}"/>
    <cellStyle name="40% - Accent2 3 2 3 2" xfId="32654" hidden="1" xr:uid="{00000000-0005-0000-0000-00003B130000}"/>
    <cellStyle name="40% - Accent2 3 2 3 2" xfId="33047" hidden="1" xr:uid="{00000000-0005-0000-0000-00003C130000}"/>
    <cellStyle name="40% - Accent2 3 2 3 2" xfId="33195" hidden="1" xr:uid="{00000000-0005-0000-0000-00003D130000}"/>
    <cellStyle name="40% - Accent2 3 2 3 2" xfId="33533" hidden="1" xr:uid="{00000000-0005-0000-0000-00003E130000}"/>
    <cellStyle name="40% - Accent2 3 2 3 2" xfId="33870" hidden="1" xr:uid="{00000000-0005-0000-0000-00003F130000}"/>
    <cellStyle name="40% - Accent2 3 2 4 2" xfId="1681" hidden="1" xr:uid="{00000000-0005-0000-0000-000040130000}"/>
    <cellStyle name="40% - Accent2 3 2 4 2" xfId="2947" hidden="1" xr:uid="{00000000-0005-0000-0000-000041130000}"/>
    <cellStyle name="40% - Accent2 3 2 4 2" xfId="9573" hidden="1" xr:uid="{00000000-0005-0000-0000-000042130000}"/>
    <cellStyle name="40% - Accent2 3 2 4 2" xfId="12086" hidden="1" xr:uid="{00000000-0005-0000-0000-000043130000}"/>
    <cellStyle name="40% - Accent2 3 2 4 2" xfId="15824" hidden="1" xr:uid="{00000000-0005-0000-0000-000044130000}"/>
    <cellStyle name="40% - Accent2 3 2 4 2" xfId="18192" hidden="1" xr:uid="{00000000-0005-0000-0000-000045130000}"/>
    <cellStyle name="40% - Accent2 3 2 4 2" xfId="21461" hidden="1" xr:uid="{00000000-0005-0000-0000-000046130000}"/>
    <cellStyle name="40% - Accent2 3 2 4 2" xfId="24645" hidden="1" xr:uid="{00000000-0005-0000-0000-000047130000}"/>
    <cellStyle name="40% - Accent2 3 2 4 2" xfId="28816" hidden="1" xr:uid="{00000000-0005-0000-0000-000048130000}"/>
    <cellStyle name="40% - Accent2 3 2 4 2" xfId="28931" hidden="1" xr:uid="{00000000-0005-0000-0000-000049130000}"/>
    <cellStyle name="40% - Accent2 3 2 4 2" xfId="29654" hidden="1" xr:uid="{00000000-0005-0000-0000-00004A130000}"/>
    <cellStyle name="40% - Accent2 3 2 4 2" xfId="29827" hidden="1" xr:uid="{00000000-0005-0000-0000-00004B130000}"/>
    <cellStyle name="40% - Accent2 3 2 4 2" xfId="30220" hidden="1" xr:uid="{00000000-0005-0000-0000-00004C130000}"/>
    <cellStyle name="40% - Accent2 3 2 4 2" xfId="30368" hidden="1" xr:uid="{00000000-0005-0000-0000-00004D130000}"/>
    <cellStyle name="40% - Accent2 3 2 4 2" xfId="30706" hidden="1" xr:uid="{00000000-0005-0000-0000-00004E130000}"/>
    <cellStyle name="40% - Accent2 3 2 4 2" xfId="31043" hidden="1" xr:uid="{00000000-0005-0000-0000-00004F130000}"/>
    <cellStyle name="40% - Accent2 3 2 4 2" xfId="31608" hidden="1" xr:uid="{00000000-0005-0000-0000-000050130000}"/>
    <cellStyle name="40% - Accent2 3 2 4 2" xfId="31723" hidden="1" xr:uid="{00000000-0005-0000-0000-000051130000}"/>
    <cellStyle name="40% - Accent2 3 2 4 2" xfId="32446" hidden="1" xr:uid="{00000000-0005-0000-0000-000052130000}"/>
    <cellStyle name="40% - Accent2 3 2 4 2" xfId="32619" hidden="1" xr:uid="{00000000-0005-0000-0000-000053130000}"/>
    <cellStyle name="40% - Accent2 3 2 4 2" xfId="33012" hidden="1" xr:uid="{00000000-0005-0000-0000-000054130000}"/>
    <cellStyle name="40% - Accent2 3 2 4 2" xfId="33160" hidden="1" xr:uid="{00000000-0005-0000-0000-000055130000}"/>
    <cellStyle name="40% - Accent2 3 2 4 2" xfId="33498" hidden="1" xr:uid="{00000000-0005-0000-0000-000056130000}"/>
    <cellStyle name="40% - Accent2 3 2 4 2" xfId="33835" hidden="1" xr:uid="{00000000-0005-0000-0000-000057130000}"/>
    <cellStyle name="40% - Accent2 3 3 3 2" xfId="1680" hidden="1" xr:uid="{00000000-0005-0000-0000-000058130000}"/>
    <cellStyle name="40% - Accent2 3 3 3 2" xfId="2946" hidden="1" xr:uid="{00000000-0005-0000-0000-000059130000}"/>
    <cellStyle name="40% - Accent2 3 3 3 2" xfId="9572" hidden="1" xr:uid="{00000000-0005-0000-0000-00005A130000}"/>
    <cellStyle name="40% - Accent2 3 3 3 2" xfId="12085" hidden="1" xr:uid="{00000000-0005-0000-0000-00005B130000}"/>
    <cellStyle name="40% - Accent2 3 3 3 2" xfId="15823" hidden="1" xr:uid="{00000000-0005-0000-0000-00005C130000}"/>
    <cellStyle name="40% - Accent2 3 3 3 2" xfId="18191" hidden="1" xr:uid="{00000000-0005-0000-0000-00005D130000}"/>
    <cellStyle name="40% - Accent2 3 3 3 2" xfId="21460" hidden="1" xr:uid="{00000000-0005-0000-0000-00005E130000}"/>
    <cellStyle name="40% - Accent2 3 3 3 2" xfId="24644" hidden="1" xr:uid="{00000000-0005-0000-0000-00005F130000}"/>
    <cellStyle name="40% - Accent2 3 3 3 2" xfId="28815" hidden="1" xr:uid="{00000000-0005-0000-0000-000060130000}"/>
    <cellStyle name="40% - Accent2 3 3 3 2" xfId="28930" hidden="1" xr:uid="{00000000-0005-0000-0000-000061130000}"/>
    <cellStyle name="40% - Accent2 3 3 3 2" xfId="29653" hidden="1" xr:uid="{00000000-0005-0000-0000-000062130000}"/>
    <cellStyle name="40% - Accent2 3 3 3 2" xfId="29826" hidden="1" xr:uid="{00000000-0005-0000-0000-000063130000}"/>
    <cellStyle name="40% - Accent2 3 3 3 2" xfId="30219" hidden="1" xr:uid="{00000000-0005-0000-0000-000064130000}"/>
    <cellStyle name="40% - Accent2 3 3 3 2" xfId="30367" hidden="1" xr:uid="{00000000-0005-0000-0000-000065130000}"/>
    <cellStyle name="40% - Accent2 3 3 3 2" xfId="30705" hidden="1" xr:uid="{00000000-0005-0000-0000-000066130000}"/>
    <cellStyle name="40% - Accent2 3 3 3 2" xfId="31042" hidden="1" xr:uid="{00000000-0005-0000-0000-000067130000}"/>
    <cellStyle name="40% - Accent2 3 3 3 2" xfId="31607" hidden="1" xr:uid="{00000000-0005-0000-0000-000068130000}"/>
    <cellStyle name="40% - Accent2 3 3 3 2" xfId="31722" hidden="1" xr:uid="{00000000-0005-0000-0000-000069130000}"/>
    <cellStyle name="40% - Accent2 3 3 3 2" xfId="32445" hidden="1" xr:uid="{00000000-0005-0000-0000-00006A130000}"/>
    <cellStyle name="40% - Accent2 3 3 3 2" xfId="32618" hidden="1" xr:uid="{00000000-0005-0000-0000-00006B130000}"/>
    <cellStyle name="40% - Accent2 3 3 3 2" xfId="33011" hidden="1" xr:uid="{00000000-0005-0000-0000-00006C130000}"/>
    <cellStyle name="40% - Accent2 3 3 3 2" xfId="33159" hidden="1" xr:uid="{00000000-0005-0000-0000-00006D130000}"/>
    <cellStyle name="40% - Accent2 3 3 3 2" xfId="33497" hidden="1" xr:uid="{00000000-0005-0000-0000-00006E130000}"/>
    <cellStyle name="40% - Accent2 3 3 3 2" xfId="33834" hidden="1" xr:uid="{00000000-0005-0000-0000-00006F130000}"/>
    <cellStyle name="40% - Accent2 4 2 2" xfId="1682" hidden="1" xr:uid="{00000000-0005-0000-0000-000070130000}"/>
    <cellStyle name="40% - Accent2 4 2 2" xfId="2948" hidden="1" xr:uid="{00000000-0005-0000-0000-000071130000}"/>
    <cellStyle name="40% - Accent2 4 2 2" xfId="9574" hidden="1" xr:uid="{00000000-0005-0000-0000-000072130000}"/>
    <cellStyle name="40% - Accent2 4 2 2" xfId="12087" hidden="1" xr:uid="{00000000-0005-0000-0000-000073130000}"/>
    <cellStyle name="40% - Accent2 4 2 2" xfId="15825" hidden="1" xr:uid="{00000000-0005-0000-0000-000074130000}"/>
    <cellStyle name="40% - Accent2 4 2 2" xfId="18193" hidden="1" xr:uid="{00000000-0005-0000-0000-000075130000}"/>
    <cellStyle name="40% - Accent2 4 2 2" xfId="21462" hidden="1" xr:uid="{00000000-0005-0000-0000-000076130000}"/>
    <cellStyle name="40% - Accent2 4 2 2" xfId="24646" hidden="1" xr:uid="{00000000-0005-0000-0000-000077130000}"/>
    <cellStyle name="40% - Accent2 4 2 2" xfId="28817" hidden="1" xr:uid="{00000000-0005-0000-0000-000078130000}"/>
    <cellStyle name="40% - Accent2 4 2 2" xfId="28932" hidden="1" xr:uid="{00000000-0005-0000-0000-000079130000}"/>
    <cellStyle name="40% - Accent2 4 2 2" xfId="29655" hidden="1" xr:uid="{00000000-0005-0000-0000-00007A130000}"/>
    <cellStyle name="40% - Accent2 4 2 2" xfId="29828" hidden="1" xr:uid="{00000000-0005-0000-0000-00007B130000}"/>
    <cellStyle name="40% - Accent2 4 2 2" xfId="30221" hidden="1" xr:uid="{00000000-0005-0000-0000-00007C130000}"/>
    <cellStyle name="40% - Accent2 4 2 2" xfId="30369" hidden="1" xr:uid="{00000000-0005-0000-0000-00007D130000}"/>
    <cellStyle name="40% - Accent2 4 2 2" xfId="30707" hidden="1" xr:uid="{00000000-0005-0000-0000-00007E130000}"/>
    <cellStyle name="40% - Accent2 4 2 2" xfId="31044" hidden="1" xr:uid="{00000000-0005-0000-0000-00007F130000}"/>
    <cellStyle name="40% - Accent2 4 2 2" xfId="31609" hidden="1" xr:uid="{00000000-0005-0000-0000-000080130000}"/>
    <cellStyle name="40% - Accent2 4 2 2" xfId="31724" hidden="1" xr:uid="{00000000-0005-0000-0000-000081130000}"/>
    <cellStyle name="40% - Accent2 4 2 2" xfId="32447" hidden="1" xr:uid="{00000000-0005-0000-0000-000082130000}"/>
    <cellStyle name="40% - Accent2 4 2 2" xfId="32620" hidden="1" xr:uid="{00000000-0005-0000-0000-000083130000}"/>
    <cellStyle name="40% - Accent2 4 2 2" xfId="33013" hidden="1" xr:uid="{00000000-0005-0000-0000-000084130000}"/>
    <cellStyle name="40% - Accent2 4 2 2" xfId="33161" hidden="1" xr:uid="{00000000-0005-0000-0000-000085130000}"/>
    <cellStyle name="40% - Accent2 4 2 2" xfId="33499" hidden="1" xr:uid="{00000000-0005-0000-0000-000086130000}"/>
    <cellStyle name="40% - Accent2 4 2 2" xfId="33836" hidden="1" xr:uid="{00000000-0005-0000-0000-000087130000}"/>
    <cellStyle name="40% - Accent2 4 3" xfId="1644" hidden="1" xr:uid="{00000000-0005-0000-0000-000088130000}"/>
    <cellStyle name="40% - Accent2 4 3" xfId="2910" hidden="1" xr:uid="{00000000-0005-0000-0000-000089130000}"/>
    <cellStyle name="40% - Accent2 4 3" xfId="9536" hidden="1" xr:uid="{00000000-0005-0000-0000-00008A130000}"/>
    <cellStyle name="40% - Accent2 4 3" xfId="12049" hidden="1" xr:uid="{00000000-0005-0000-0000-00008B130000}"/>
    <cellStyle name="40% - Accent2 4 3" xfId="15787" hidden="1" xr:uid="{00000000-0005-0000-0000-00008C130000}"/>
    <cellStyle name="40% - Accent2 4 3" xfId="18155" hidden="1" xr:uid="{00000000-0005-0000-0000-00008D130000}"/>
    <cellStyle name="40% - Accent2 4 3" xfId="21424" hidden="1" xr:uid="{00000000-0005-0000-0000-00008E130000}"/>
    <cellStyle name="40% - Accent2 4 3" xfId="24608" hidden="1" xr:uid="{00000000-0005-0000-0000-00008F130000}"/>
    <cellStyle name="40% - Accent2 4 3" xfId="28779" hidden="1" xr:uid="{00000000-0005-0000-0000-000090130000}"/>
    <cellStyle name="40% - Accent2 4 3" xfId="28894" hidden="1" xr:uid="{00000000-0005-0000-0000-000091130000}"/>
    <cellStyle name="40% - Accent2 4 3" xfId="29617" hidden="1" xr:uid="{00000000-0005-0000-0000-000092130000}"/>
    <cellStyle name="40% - Accent2 4 3" xfId="29790" hidden="1" xr:uid="{00000000-0005-0000-0000-000093130000}"/>
    <cellStyle name="40% - Accent2 4 3" xfId="30183" hidden="1" xr:uid="{00000000-0005-0000-0000-000094130000}"/>
    <cellStyle name="40% - Accent2 4 3" xfId="30331" hidden="1" xr:uid="{00000000-0005-0000-0000-000095130000}"/>
    <cellStyle name="40% - Accent2 4 3" xfId="30669" hidden="1" xr:uid="{00000000-0005-0000-0000-000096130000}"/>
    <cellStyle name="40% - Accent2 4 3" xfId="31006" hidden="1" xr:uid="{00000000-0005-0000-0000-000097130000}"/>
    <cellStyle name="40% - Accent2 4 3" xfId="31571" hidden="1" xr:uid="{00000000-0005-0000-0000-000098130000}"/>
    <cellStyle name="40% - Accent2 4 3" xfId="31686" hidden="1" xr:uid="{00000000-0005-0000-0000-000099130000}"/>
    <cellStyle name="40% - Accent2 4 3" xfId="32409" hidden="1" xr:uid="{00000000-0005-0000-0000-00009A130000}"/>
    <cellStyle name="40% - Accent2 4 3" xfId="32582" hidden="1" xr:uid="{00000000-0005-0000-0000-00009B130000}"/>
    <cellStyle name="40% - Accent2 4 3" xfId="32975" hidden="1" xr:uid="{00000000-0005-0000-0000-00009C130000}"/>
    <cellStyle name="40% - Accent2 4 3" xfId="33123" hidden="1" xr:uid="{00000000-0005-0000-0000-00009D130000}"/>
    <cellStyle name="40% - Accent2 4 3" xfId="33461" hidden="1" xr:uid="{00000000-0005-0000-0000-00009E130000}"/>
    <cellStyle name="40% - Accent2 4 3" xfId="33798" hidden="1" xr:uid="{00000000-0005-0000-0000-00009F130000}"/>
    <cellStyle name="40% - Accent2 6" xfId="412" hidden="1" xr:uid="{00000000-0005-0000-0000-0000A0130000}"/>
    <cellStyle name="40% - Accent2 6" xfId="405" hidden="1" xr:uid="{00000000-0005-0000-0000-0000A1130000}"/>
    <cellStyle name="40% - Accent2 6" xfId="798" hidden="1" xr:uid="{00000000-0005-0000-0000-0000A2130000}"/>
    <cellStyle name="40% - Accent2 6" xfId="1263" hidden="1" xr:uid="{00000000-0005-0000-0000-0000A3130000}"/>
    <cellStyle name="40% - Accent2 6" xfId="6351" hidden="1" xr:uid="{00000000-0005-0000-0000-0000A4130000}"/>
    <cellStyle name="40% - Accent2 6" xfId="6688" hidden="1" xr:uid="{00000000-0005-0000-0000-0000A5130000}"/>
    <cellStyle name="40% - Accent2 6" xfId="7154" hidden="1" xr:uid="{00000000-0005-0000-0000-0000A6130000}"/>
    <cellStyle name="40% - Accent2 6" xfId="7832" hidden="1" xr:uid="{00000000-0005-0000-0000-0000A7130000}"/>
    <cellStyle name="40% - Accent2 6" xfId="5959" hidden="1" xr:uid="{00000000-0005-0000-0000-0000A8130000}"/>
    <cellStyle name="40% - Accent2 6" xfId="5005" hidden="1" xr:uid="{00000000-0005-0000-0000-0000A9130000}"/>
    <cellStyle name="40% - Accent2 6" xfId="4729" hidden="1" xr:uid="{00000000-0005-0000-0000-0000AA130000}"/>
    <cellStyle name="40% - Accent2 6" xfId="13127" hidden="1" xr:uid="{00000000-0005-0000-0000-0000AB130000}"/>
    <cellStyle name="40% - Accent2 6" xfId="13592" hidden="1" xr:uid="{00000000-0005-0000-0000-0000AC130000}"/>
    <cellStyle name="40% - Accent2 6" xfId="14205" hidden="1" xr:uid="{00000000-0005-0000-0000-0000AD130000}"/>
    <cellStyle name="40% - Accent2 6" xfId="10686" hidden="1" xr:uid="{00000000-0005-0000-0000-0000AE130000}"/>
    <cellStyle name="40% - Accent2 6" xfId="4210" hidden="1" xr:uid="{00000000-0005-0000-0000-0000AF130000}"/>
    <cellStyle name="40% - Accent2 6" xfId="4782" hidden="1" xr:uid="{00000000-0005-0000-0000-0000B0130000}"/>
    <cellStyle name="40% - Accent2 6" xfId="19208" hidden="1" xr:uid="{00000000-0005-0000-0000-0000B1130000}"/>
    <cellStyle name="40% - Accent2 6" xfId="19675" hidden="1" xr:uid="{00000000-0005-0000-0000-0000B2130000}"/>
    <cellStyle name="40% - Accent2 6" xfId="20052" hidden="1" xr:uid="{00000000-0005-0000-0000-0000B3130000}"/>
    <cellStyle name="40% - Accent2 6" xfId="22461" hidden="1" xr:uid="{00000000-0005-0000-0000-0000B4130000}"/>
    <cellStyle name="40% - Accent2 6" xfId="22928" hidden="1" xr:uid="{00000000-0005-0000-0000-0000B5130000}"/>
    <cellStyle name="40% - Accent2 6" xfId="23299" hidden="1" xr:uid="{00000000-0005-0000-0000-0000B6130000}"/>
    <cellStyle name="40% - Accent2 6" xfId="25629" hidden="1" xr:uid="{00000000-0005-0000-0000-0000B7130000}"/>
    <cellStyle name="40% - Accent2 6" xfId="28456" hidden="1" xr:uid="{00000000-0005-0000-0000-0000B8130000}"/>
    <cellStyle name="40% - Accent2 6" xfId="28452" hidden="1" xr:uid="{00000000-0005-0000-0000-0000B9130000}"/>
    <cellStyle name="40% - Accent2 6" xfId="28553" hidden="1" xr:uid="{00000000-0005-0000-0000-0000BA130000}"/>
    <cellStyle name="40% - Accent2 6" xfId="28683" hidden="1" xr:uid="{00000000-0005-0000-0000-0000BB130000}"/>
    <cellStyle name="40% - Accent2 6" xfId="29266" hidden="1" xr:uid="{00000000-0005-0000-0000-0000BC130000}"/>
    <cellStyle name="40% - Accent2 6" xfId="29292" hidden="1" xr:uid="{00000000-0005-0000-0000-0000BD130000}"/>
    <cellStyle name="40% - Accent2 6" xfId="29422" hidden="1" xr:uid="{00000000-0005-0000-0000-0000BE130000}"/>
    <cellStyle name="40% - Accent2 6" xfId="29532" hidden="1" xr:uid="{00000000-0005-0000-0000-0000BF130000}"/>
    <cellStyle name="40% - Accent2 6" xfId="29203" hidden="1" xr:uid="{00000000-0005-0000-0000-0000C0130000}"/>
    <cellStyle name="40% - Accent2 6" xfId="29083" hidden="1" xr:uid="{00000000-0005-0000-0000-0000C1130000}"/>
    <cellStyle name="40% - Accent2 6" xfId="29044" hidden="1" xr:uid="{00000000-0005-0000-0000-0000C2130000}"/>
    <cellStyle name="40% - Accent2 6" xfId="29887" hidden="1" xr:uid="{00000000-0005-0000-0000-0000C3130000}"/>
    <cellStyle name="40% - Accent2 6" xfId="30017" hidden="1" xr:uid="{00000000-0005-0000-0000-0000C4130000}"/>
    <cellStyle name="40% - Accent2 6" xfId="30119" hidden="1" xr:uid="{00000000-0005-0000-0000-0000C5130000}"/>
    <cellStyle name="40% - Accent2 6" xfId="29710" hidden="1" xr:uid="{00000000-0005-0000-0000-0000C6130000}"/>
    <cellStyle name="40% - Accent2 6" xfId="28996" hidden="1" xr:uid="{00000000-0005-0000-0000-0000C7130000}"/>
    <cellStyle name="40% - Accent2 6" xfId="29051" hidden="1" xr:uid="{00000000-0005-0000-0000-0000C8130000}"/>
    <cellStyle name="40% - Accent2 6" xfId="30419" hidden="1" xr:uid="{00000000-0005-0000-0000-0000C9130000}"/>
    <cellStyle name="40% - Accent2 6" xfId="30549" hidden="1" xr:uid="{00000000-0005-0000-0000-0000CA130000}"/>
    <cellStyle name="40% - Accent2 6" xfId="30627" hidden="1" xr:uid="{00000000-0005-0000-0000-0000CB130000}"/>
    <cellStyle name="40% - Accent2 6" xfId="30756" hidden="1" xr:uid="{00000000-0005-0000-0000-0000CC130000}"/>
    <cellStyle name="40% - Accent2 6" xfId="30886" hidden="1" xr:uid="{00000000-0005-0000-0000-0000CD130000}"/>
    <cellStyle name="40% - Accent2 6" xfId="30964" hidden="1" xr:uid="{00000000-0005-0000-0000-0000CE130000}"/>
    <cellStyle name="40% - Accent2 6" xfId="31093" hidden="1" xr:uid="{00000000-0005-0000-0000-0000CF130000}"/>
    <cellStyle name="40% - Accent2 6" xfId="31248" hidden="1" xr:uid="{00000000-0005-0000-0000-0000D0130000}"/>
    <cellStyle name="40% - Accent2 6" xfId="31244" hidden="1" xr:uid="{00000000-0005-0000-0000-0000D1130000}"/>
    <cellStyle name="40% - Accent2 6" xfId="31345" hidden="1" xr:uid="{00000000-0005-0000-0000-0000D2130000}"/>
    <cellStyle name="40% - Accent2 6" xfId="31475" hidden="1" xr:uid="{00000000-0005-0000-0000-0000D3130000}"/>
    <cellStyle name="40% - Accent2 6" xfId="32058" hidden="1" xr:uid="{00000000-0005-0000-0000-0000D4130000}"/>
    <cellStyle name="40% - Accent2 6" xfId="32084" hidden="1" xr:uid="{00000000-0005-0000-0000-0000D5130000}"/>
    <cellStyle name="40% - Accent2 6" xfId="32214" hidden="1" xr:uid="{00000000-0005-0000-0000-0000D6130000}"/>
    <cellStyle name="40% - Accent2 6" xfId="32324" hidden="1" xr:uid="{00000000-0005-0000-0000-0000D7130000}"/>
    <cellStyle name="40% - Accent2 6" xfId="31995" hidden="1" xr:uid="{00000000-0005-0000-0000-0000D8130000}"/>
    <cellStyle name="40% - Accent2 6" xfId="31875" hidden="1" xr:uid="{00000000-0005-0000-0000-0000D9130000}"/>
    <cellStyle name="40% - Accent2 6" xfId="31836" hidden="1" xr:uid="{00000000-0005-0000-0000-0000DA130000}"/>
    <cellStyle name="40% - Accent2 6" xfId="32679" hidden="1" xr:uid="{00000000-0005-0000-0000-0000DB130000}"/>
    <cellStyle name="40% - Accent2 6" xfId="32809" hidden="1" xr:uid="{00000000-0005-0000-0000-0000DC130000}"/>
    <cellStyle name="40% - Accent2 6" xfId="32911" hidden="1" xr:uid="{00000000-0005-0000-0000-0000DD130000}"/>
    <cellStyle name="40% - Accent2 6" xfId="32502" hidden="1" xr:uid="{00000000-0005-0000-0000-0000DE130000}"/>
    <cellStyle name="40% - Accent2 6" xfId="31788" hidden="1" xr:uid="{00000000-0005-0000-0000-0000DF130000}"/>
    <cellStyle name="40% - Accent2 6" xfId="31843" hidden="1" xr:uid="{00000000-0005-0000-0000-0000E0130000}"/>
    <cellStyle name="40% - Accent2 6" xfId="33211" hidden="1" xr:uid="{00000000-0005-0000-0000-0000E1130000}"/>
    <cellStyle name="40% - Accent2 6" xfId="33341" hidden="1" xr:uid="{00000000-0005-0000-0000-0000E2130000}"/>
    <cellStyle name="40% - Accent2 6" xfId="33419" hidden="1" xr:uid="{00000000-0005-0000-0000-0000E3130000}"/>
    <cellStyle name="40% - Accent2 6" xfId="33548" hidden="1" xr:uid="{00000000-0005-0000-0000-0000E4130000}"/>
    <cellStyle name="40% - Accent2 6" xfId="33678" hidden="1" xr:uid="{00000000-0005-0000-0000-0000E5130000}"/>
    <cellStyle name="40% - Accent2 6" xfId="33756" hidden="1" xr:uid="{00000000-0005-0000-0000-0000E6130000}"/>
    <cellStyle name="40% - Accent2 6" xfId="33885" hidden="1" xr:uid="{00000000-0005-0000-0000-0000E7130000}"/>
    <cellStyle name="40% - Accent2 7" xfId="459" hidden="1" xr:uid="{00000000-0005-0000-0000-0000E8130000}"/>
    <cellStyle name="40% - Accent2 7" xfId="767" hidden="1" xr:uid="{00000000-0005-0000-0000-0000E9130000}"/>
    <cellStyle name="40% - Accent2 7" xfId="1095" hidden="1" xr:uid="{00000000-0005-0000-0000-0000EA130000}"/>
    <cellStyle name="40% - Accent2 7" xfId="1437" hidden="1" xr:uid="{00000000-0005-0000-0000-0000EB130000}"/>
    <cellStyle name="40% - Accent2 7" xfId="6657" hidden="1" xr:uid="{00000000-0005-0000-0000-0000EC130000}"/>
    <cellStyle name="40% - Accent2 7" xfId="6986" hidden="1" xr:uid="{00000000-0005-0000-0000-0000ED130000}"/>
    <cellStyle name="40% - Accent2 7" xfId="7331" hidden="1" xr:uid="{00000000-0005-0000-0000-0000EE130000}"/>
    <cellStyle name="40% - Accent2 7" xfId="4392" hidden="1" xr:uid="{00000000-0005-0000-0000-0000EF130000}"/>
    <cellStyle name="40% - Accent2 7" xfId="7625" hidden="1" xr:uid="{00000000-0005-0000-0000-0000F0130000}"/>
    <cellStyle name="40% - Accent2 7" xfId="4370" hidden="1" xr:uid="{00000000-0005-0000-0000-0000F1130000}"/>
    <cellStyle name="40% - Accent2 7" xfId="12532" hidden="1" xr:uid="{00000000-0005-0000-0000-0000F2130000}"/>
    <cellStyle name="40% - Accent2 7" xfId="13424" hidden="1" xr:uid="{00000000-0005-0000-0000-0000F3130000}"/>
    <cellStyle name="40% - Accent2 7" xfId="13766" hidden="1" xr:uid="{00000000-0005-0000-0000-0000F4130000}"/>
    <cellStyle name="40% - Accent2 7" xfId="5374" hidden="1" xr:uid="{00000000-0005-0000-0000-0000F5130000}"/>
    <cellStyle name="40% - Accent2 7" xfId="14037" hidden="1" xr:uid="{00000000-0005-0000-0000-0000F6130000}"/>
    <cellStyle name="40% - Accent2 7" xfId="11639" hidden="1" xr:uid="{00000000-0005-0000-0000-0000F7130000}"/>
    <cellStyle name="40% - Accent2 7" xfId="18630" hidden="1" xr:uid="{00000000-0005-0000-0000-0000F8130000}"/>
    <cellStyle name="40% - Accent2 7" xfId="19507" hidden="1" xr:uid="{00000000-0005-0000-0000-0000F9130000}"/>
    <cellStyle name="40% - Accent2 7" xfId="19849" hidden="1" xr:uid="{00000000-0005-0000-0000-0000FA130000}"/>
    <cellStyle name="40% - Accent2 7" xfId="21892" hidden="1" xr:uid="{00000000-0005-0000-0000-0000FB130000}"/>
    <cellStyle name="40% - Accent2 7" xfId="22760" hidden="1" xr:uid="{00000000-0005-0000-0000-0000FC130000}"/>
    <cellStyle name="40% - Accent2 7" xfId="23102" hidden="1" xr:uid="{00000000-0005-0000-0000-0000FD130000}"/>
    <cellStyle name="40% - Accent2 7" xfId="25071" hidden="1" xr:uid="{00000000-0005-0000-0000-0000FE130000}"/>
    <cellStyle name="40% - Accent2 7" xfId="25926" hidden="1" xr:uid="{00000000-0005-0000-0000-0000FF130000}"/>
    <cellStyle name="40% - Accent2 7" xfId="28472" hidden="1" xr:uid="{00000000-0005-0000-0000-000000140000}"/>
    <cellStyle name="40% - Accent2 7" xfId="28550" hidden="1" xr:uid="{00000000-0005-0000-0000-000001140000}"/>
    <cellStyle name="40% - Accent2 7" xfId="28627" hidden="1" xr:uid="{00000000-0005-0000-0000-000002140000}"/>
    <cellStyle name="40% - Accent2 7" xfId="28705" hidden="1" xr:uid="{00000000-0005-0000-0000-000003140000}"/>
    <cellStyle name="40% - Accent2 7" xfId="29289" hidden="1" xr:uid="{00000000-0005-0000-0000-000004140000}"/>
    <cellStyle name="40% - Accent2 7" xfId="29366" hidden="1" xr:uid="{00000000-0005-0000-0000-000005140000}"/>
    <cellStyle name="40% - Accent2 7" xfId="29445" hidden="1" xr:uid="{00000000-0005-0000-0000-000006140000}"/>
    <cellStyle name="40% - Accent2 7" xfId="29010" hidden="1" xr:uid="{00000000-0005-0000-0000-000007140000}"/>
    <cellStyle name="40% - Accent2 7" xfId="29506" hidden="1" xr:uid="{00000000-0005-0000-0000-000008140000}"/>
    <cellStyle name="40% - Accent2 7" xfId="29006" hidden="1" xr:uid="{00000000-0005-0000-0000-000009140000}"/>
    <cellStyle name="40% - Accent2 7" xfId="29877" hidden="1" xr:uid="{00000000-0005-0000-0000-00000A140000}"/>
    <cellStyle name="40% - Accent2 7" xfId="29961" hidden="1" xr:uid="{00000000-0005-0000-0000-00000B140000}"/>
    <cellStyle name="40% - Accent2 7" xfId="30039" hidden="1" xr:uid="{00000000-0005-0000-0000-00000C140000}"/>
    <cellStyle name="40% - Accent2 7" xfId="29129" hidden="1" xr:uid="{00000000-0005-0000-0000-00000D140000}"/>
    <cellStyle name="40% - Accent2 7" xfId="30097" hidden="1" xr:uid="{00000000-0005-0000-0000-00000E140000}"/>
    <cellStyle name="40% - Accent2 7" xfId="29763" hidden="1" xr:uid="{00000000-0005-0000-0000-00000F140000}"/>
    <cellStyle name="40% - Accent2 7" xfId="30413" hidden="1" xr:uid="{00000000-0005-0000-0000-000010140000}"/>
    <cellStyle name="40% - Accent2 7" xfId="30493" hidden="1" xr:uid="{00000000-0005-0000-0000-000011140000}"/>
    <cellStyle name="40% - Accent2 7" xfId="30571" hidden="1" xr:uid="{00000000-0005-0000-0000-000012140000}"/>
    <cellStyle name="40% - Accent2 7" xfId="30751" hidden="1" xr:uid="{00000000-0005-0000-0000-000013140000}"/>
    <cellStyle name="40% - Accent2 7" xfId="30830" hidden="1" xr:uid="{00000000-0005-0000-0000-000014140000}"/>
    <cellStyle name="40% - Accent2 7" xfId="30908" hidden="1" xr:uid="{00000000-0005-0000-0000-000015140000}"/>
    <cellStyle name="40% - Accent2 7" xfId="31088" hidden="1" xr:uid="{00000000-0005-0000-0000-000016140000}"/>
    <cellStyle name="40% - Accent2 7" xfId="31167" hidden="1" xr:uid="{00000000-0005-0000-0000-000017140000}"/>
    <cellStyle name="40% - Accent2 7" xfId="31264" hidden="1" xr:uid="{00000000-0005-0000-0000-000018140000}"/>
    <cellStyle name="40% - Accent2 7" xfId="31342" hidden="1" xr:uid="{00000000-0005-0000-0000-000019140000}"/>
    <cellStyle name="40% - Accent2 7" xfId="31419" hidden="1" xr:uid="{00000000-0005-0000-0000-00001A140000}"/>
    <cellStyle name="40% - Accent2 7" xfId="31497" hidden="1" xr:uid="{00000000-0005-0000-0000-00001B140000}"/>
    <cellStyle name="40% - Accent2 7" xfId="32081" hidden="1" xr:uid="{00000000-0005-0000-0000-00001C140000}"/>
    <cellStyle name="40% - Accent2 7" xfId="32158" hidden="1" xr:uid="{00000000-0005-0000-0000-00001D140000}"/>
    <cellStyle name="40% - Accent2 7" xfId="32237" hidden="1" xr:uid="{00000000-0005-0000-0000-00001E140000}"/>
    <cellStyle name="40% - Accent2 7" xfId="31802" hidden="1" xr:uid="{00000000-0005-0000-0000-00001F140000}"/>
    <cellStyle name="40% - Accent2 7" xfId="32298" hidden="1" xr:uid="{00000000-0005-0000-0000-000020140000}"/>
    <cellStyle name="40% - Accent2 7" xfId="31798" hidden="1" xr:uid="{00000000-0005-0000-0000-000021140000}"/>
    <cellStyle name="40% - Accent2 7" xfId="32669" hidden="1" xr:uid="{00000000-0005-0000-0000-000022140000}"/>
    <cellStyle name="40% - Accent2 7" xfId="32753" hidden="1" xr:uid="{00000000-0005-0000-0000-000023140000}"/>
    <cellStyle name="40% - Accent2 7" xfId="32831" hidden="1" xr:uid="{00000000-0005-0000-0000-000024140000}"/>
    <cellStyle name="40% - Accent2 7" xfId="31921" hidden="1" xr:uid="{00000000-0005-0000-0000-000025140000}"/>
    <cellStyle name="40% - Accent2 7" xfId="32889" hidden="1" xr:uid="{00000000-0005-0000-0000-000026140000}"/>
    <cellStyle name="40% - Accent2 7" xfId="32555" hidden="1" xr:uid="{00000000-0005-0000-0000-000027140000}"/>
    <cellStyle name="40% - Accent2 7" xfId="33205" hidden="1" xr:uid="{00000000-0005-0000-0000-000028140000}"/>
    <cellStyle name="40% - Accent2 7" xfId="33285" hidden="1" xr:uid="{00000000-0005-0000-0000-000029140000}"/>
    <cellStyle name="40% - Accent2 7" xfId="33363" hidden="1" xr:uid="{00000000-0005-0000-0000-00002A140000}"/>
    <cellStyle name="40% - Accent2 7" xfId="33543" hidden="1" xr:uid="{00000000-0005-0000-0000-00002B140000}"/>
    <cellStyle name="40% - Accent2 7" xfId="33622" hidden="1" xr:uid="{00000000-0005-0000-0000-00002C140000}"/>
    <cellStyle name="40% - Accent2 7" xfId="33700" hidden="1" xr:uid="{00000000-0005-0000-0000-00002D140000}"/>
    <cellStyle name="40% - Accent2 7" xfId="33880" hidden="1" xr:uid="{00000000-0005-0000-0000-00002E140000}"/>
    <cellStyle name="40% - Accent2 7" xfId="33959" hidden="1" xr:uid="{00000000-0005-0000-0000-00002F140000}"/>
    <cellStyle name="40% - Accent2 8" xfId="493" hidden="1" xr:uid="{00000000-0005-0000-0000-000030140000}"/>
    <cellStyle name="40% - Accent2 8" xfId="815" hidden="1" xr:uid="{00000000-0005-0000-0000-000031140000}"/>
    <cellStyle name="40% - Accent2 8" xfId="1139" hidden="1" xr:uid="{00000000-0005-0000-0000-000032140000}"/>
    <cellStyle name="40% - Accent2 8" xfId="1481" hidden="1" xr:uid="{00000000-0005-0000-0000-000033140000}"/>
    <cellStyle name="40% - Accent2 8" xfId="6705" hidden="1" xr:uid="{00000000-0005-0000-0000-000034140000}"/>
    <cellStyle name="40% - Accent2 8" xfId="7030" hidden="1" xr:uid="{00000000-0005-0000-0000-000035140000}"/>
    <cellStyle name="40% - Accent2 8" xfId="7375" hidden="1" xr:uid="{00000000-0005-0000-0000-000036140000}"/>
    <cellStyle name="40% - Accent2 8" xfId="10623" hidden="1" xr:uid="{00000000-0005-0000-0000-000037140000}"/>
    <cellStyle name="40% - Accent2 8" xfId="5149" hidden="1" xr:uid="{00000000-0005-0000-0000-000038140000}"/>
    <cellStyle name="40% - Accent2 8" xfId="4734" hidden="1" xr:uid="{00000000-0005-0000-0000-000039140000}"/>
    <cellStyle name="40% - Accent2 8" xfId="13144" hidden="1" xr:uid="{00000000-0005-0000-0000-00003A140000}"/>
    <cellStyle name="40% - Accent2 8" xfId="13468" hidden="1" xr:uid="{00000000-0005-0000-0000-00003B140000}"/>
    <cellStyle name="40% - Accent2 8" xfId="13810" hidden="1" xr:uid="{00000000-0005-0000-0000-00003C140000}"/>
    <cellStyle name="40% - Accent2 8" xfId="16846" hidden="1" xr:uid="{00000000-0005-0000-0000-00003D140000}"/>
    <cellStyle name="40% - Accent2 8" xfId="4835" hidden="1" xr:uid="{00000000-0005-0000-0000-00003E140000}"/>
    <cellStyle name="40% - Accent2 8" xfId="5022" hidden="1" xr:uid="{00000000-0005-0000-0000-00003F140000}"/>
    <cellStyle name="40% - Accent2 8" xfId="19225" hidden="1" xr:uid="{00000000-0005-0000-0000-000040140000}"/>
    <cellStyle name="40% - Accent2 8" xfId="19551" hidden="1" xr:uid="{00000000-0005-0000-0000-000041140000}"/>
    <cellStyle name="40% - Accent2 8" xfId="19893" hidden="1" xr:uid="{00000000-0005-0000-0000-000042140000}"/>
    <cellStyle name="40% - Accent2 8" xfId="22478" hidden="1" xr:uid="{00000000-0005-0000-0000-000043140000}"/>
    <cellStyle name="40% - Accent2 8" xfId="22804" hidden="1" xr:uid="{00000000-0005-0000-0000-000044140000}"/>
    <cellStyle name="40% - Accent2 8" xfId="23146" hidden="1" xr:uid="{00000000-0005-0000-0000-000045140000}"/>
    <cellStyle name="40% - Accent2 8" xfId="25646" hidden="1" xr:uid="{00000000-0005-0000-0000-000046140000}"/>
    <cellStyle name="40% - Accent2 8" xfId="25970" hidden="1" xr:uid="{00000000-0005-0000-0000-000047140000}"/>
    <cellStyle name="40% - Accent2 8" xfId="28485" hidden="1" xr:uid="{00000000-0005-0000-0000-000048140000}"/>
    <cellStyle name="40% - Accent2 8" xfId="28559" hidden="1" xr:uid="{00000000-0005-0000-0000-000049140000}"/>
    <cellStyle name="40% - Accent2 8" xfId="28635" hidden="1" xr:uid="{00000000-0005-0000-0000-00004A140000}"/>
    <cellStyle name="40% - Accent2 8" xfId="28713" hidden="1" xr:uid="{00000000-0005-0000-0000-00004B140000}"/>
    <cellStyle name="40% - Accent2 8" xfId="29298" hidden="1" xr:uid="{00000000-0005-0000-0000-00004C140000}"/>
    <cellStyle name="40% - Accent2 8" xfId="29374" hidden="1" xr:uid="{00000000-0005-0000-0000-00004D140000}"/>
    <cellStyle name="40% - Accent2 8" xfId="29453" hidden="1" xr:uid="{00000000-0005-0000-0000-00004E140000}"/>
    <cellStyle name="40% - Accent2 8" xfId="29704" hidden="1" xr:uid="{00000000-0005-0000-0000-00004F140000}"/>
    <cellStyle name="40% - Accent2 8" xfId="29103" hidden="1" xr:uid="{00000000-0005-0000-0000-000050140000}"/>
    <cellStyle name="40% - Accent2 8" xfId="29046" hidden="1" xr:uid="{00000000-0005-0000-0000-000051140000}"/>
    <cellStyle name="40% - Accent2 8" xfId="29893" hidden="1" xr:uid="{00000000-0005-0000-0000-000052140000}"/>
    <cellStyle name="40% - Accent2 8" xfId="29969" hidden="1" xr:uid="{00000000-0005-0000-0000-000053140000}"/>
    <cellStyle name="40% - Accent2 8" xfId="30047" hidden="1" xr:uid="{00000000-0005-0000-0000-000054140000}"/>
    <cellStyle name="40% - Accent2 8" xfId="30268" hidden="1" xr:uid="{00000000-0005-0000-0000-000055140000}"/>
    <cellStyle name="40% - Accent2 8" xfId="29061" hidden="1" xr:uid="{00000000-0005-0000-0000-000056140000}"/>
    <cellStyle name="40% - Accent2 8" xfId="29087" hidden="1" xr:uid="{00000000-0005-0000-0000-000057140000}"/>
    <cellStyle name="40% - Accent2 8" xfId="30425" hidden="1" xr:uid="{00000000-0005-0000-0000-000058140000}"/>
    <cellStyle name="40% - Accent2 8" xfId="30501" hidden="1" xr:uid="{00000000-0005-0000-0000-000059140000}"/>
    <cellStyle name="40% - Accent2 8" xfId="30579" hidden="1" xr:uid="{00000000-0005-0000-0000-00005A140000}"/>
    <cellStyle name="40% - Accent2 8" xfId="30762" hidden="1" xr:uid="{00000000-0005-0000-0000-00005B140000}"/>
    <cellStyle name="40% - Accent2 8" xfId="30838" hidden="1" xr:uid="{00000000-0005-0000-0000-00005C140000}"/>
    <cellStyle name="40% - Accent2 8" xfId="30916" hidden="1" xr:uid="{00000000-0005-0000-0000-00005D140000}"/>
    <cellStyle name="40% - Accent2 8" xfId="31099" hidden="1" xr:uid="{00000000-0005-0000-0000-00005E140000}"/>
    <cellStyle name="40% - Accent2 8" xfId="31175" hidden="1" xr:uid="{00000000-0005-0000-0000-00005F140000}"/>
    <cellStyle name="40% - Accent2 8" xfId="31277" hidden="1" xr:uid="{00000000-0005-0000-0000-000060140000}"/>
    <cellStyle name="40% - Accent2 8" xfId="31351" hidden="1" xr:uid="{00000000-0005-0000-0000-000061140000}"/>
    <cellStyle name="40% - Accent2 8" xfId="31427" hidden="1" xr:uid="{00000000-0005-0000-0000-000062140000}"/>
    <cellStyle name="40% - Accent2 8" xfId="31505" hidden="1" xr:uid="{00000000-0005-0000-0000-000063140000}"/>
    <cellStyle name="40% - Accent2 8" xfId="32090" hidden="1" xr:uid="{00000000-0005-0000-0000-000064140000}"/>
    <cellStyle name="40% - Accent2 8" xfId="32166" hidden="1" xr:uid="{00000000-0005-0000-0000-000065140000}"/>
    <cellStyle name="40% - Accent2 8" xfId="32245" hidden="1" xr:uid="{00000000-0005-0000-0000-000066140000}"/>
    <cellStyle name="40% - Accent2 8" xfId="32496" hidden="1" xr:uid="{00000000-0005-0000-0000-000067140000}"/>
    <cellStyle name="40% - Accent2 8" xfId="31895" hidden="1" xr:uid="{00000000-0005-0000-0000-000068140000}"/>
    <cellStyle name="40% - Accent2 8" xfId="31838" hidden="1" xr:uid="{00000000-0005-0000-0000-000069140000}"/>
    <cellStyle name="40% - Accent2 8" xfId="32685" hidden="1" xr:uid="{00000000-0005-0000-0000-00006A140000}"/>
    <cellStyle name="40% - Accent2 8" xfId="32761" hidden="1" xr:uid="{00000000-0005-0000-0000-00006B140000}"/>
    <cellStyle name="40% - Accent2 8" xfId="32839" hidden="1" xr:uid="{00000000-0005-0000-0000-00006C140000}"/>
    <cellStyle name="40% - Accent2 8" xfId="33060" hidden="1" xr:uid="{00000000-0005-0000-0000-00006D140000}"/>
    <cellStyle name="40% - Accent2 8" xfId="31853" hidden="1" xr:uid="{00000000-0005-0000-0000-00006E140000}"/>
    <cellStyle name="40% - Accent2 8" xfId="31879" hidden="1" xr:uid="{00000000-0005-0000-0000-00006F140000}"/>
    <cellStyle name="40% - Accent2 8" xfId="33217" hidden="1" xr:uid="{00000000-0005-0000-0000-000070140000}"/>
    <cellStyle name="40% - Accent2 8" xfId="33293" hidden="1" xr:uid="{00000000-0005-0000-0000-000071140000}"/>
    <cellStyle name="40% - Accent2 8" xfId="33371" hidden="1" xr:uid="{00000000-0005-0000-0000-000072140000}"/>
    <cellStyle name="40% - Accent2 8" xfId="33554" hidden="1" xr:uid="{00000000-0005-0000-0000-000073140000}"/>
    <cellStyle name="40% - Accent2 8" xfId="33630" hidden="1" xr:uid="{00000000-0005-0000-0000-000074140000}"/>
    <cellStyle name="40% - Accent2 8" xfId="33708" hidden="1" xr:uid="{00000000-0005-0000-0000-000075140000}"/>
    <cellStyle name="40% - Accent2 8" xfId="33891" hidden="1" xr:uid="{00000000-0005-0000-0000-000076140000}"/>
    <cellStyle name="40% - Accent2 8" xfId="33967" hidden="1" xr:uid="{00000000-0005-0000-0000-000077140000}"/>
    <cellStyle name="40% - Accent2 9" xfId="529" hidden="1" xr:uid="{00000000-0005-0000-0000-000078140000}"/>
    <cellStyle name="40% - Accent2 9" xfId="853" hidden="1" xr:uid="{00000000-0005-0000-0000-000079140000}"/>
    <cellStyle name="40% - Accent2 9" xfId="1174" hidden="1" xr:uid="{00000000-0005-0000-0000-00007A140000}"/>
    <cellStyle name="40% - Accent2 9" xfId="1516" hidden="1" xr:uid="{00000000-0005-0000-0000-00007B140000}"/>
    <cellStyle name="40% - Accent2 9" xfId="6743" hidden="1" xr:uid="{00000000-0005-0000-0000-00007C140000}"/>
    <cellStyle name="40% - Accent2 9" xfId="7065" hidden="1" xr:uid="{00000000-0005-0000-0000-00007D140000}"/>
    <cellStyle name="40% - Accent2 9" xfId="7411" hidden="1" xr:uid="{00000000-0005-0000-0000-00007E140000}"/>
    <cellStyle name="40% - Accent2 9" xfId="10697" hidden="1" xr:uid="{00000000-0005-0000-0000-00007F140000}"/>
    <cellStyle name="40% - Accent2 9" xfId="5967" hidden="1" xr:uid="{00000000-0005-0000-0000-000080140000}"/>
    <cellStyle name="40% - Accent2 9" xfId="4989" hidden="1" xr:uid="{00000000-0005-0000-0000-000081140000}"/>
    <cellStyle name="40% - Accent2 9" xfId="13182" hidden="1" xr:uid="{00000000-0005-0000-0000-000082140000}"/>
    <cellStyle name="40% - Accent2 9" xfId="13503" hidden="1" xr:uid="{00000000-0005-0000-0000-000083140000}"/>
    <cellStyle name="40% - Accent2 9" xfId="13845" hidden="1" xr:uid="{00000000-0005-0000-0000-000084140000}"/>
    <cellStyle name="40% - Accent2 9" xfId="16907" hidden="1" xr:uid="{00000000-0005-0000-0000-000085140000}"/>
    <cellStyle name="40% - Accent2 9" xfId="8255" hidden="1" xr:uid="{00000000-0005-0000-0000-000086140000}"/>
    <cellStyle name="40% - Accent2 9" xfId="5362" hidden="1" xr:uid="{00000000-0005-0000-0000-000087140000}"/>
    <cellStyle name="40% - Accent2 9" xfId="19264" hidden="1" xr:uid="{00000000-0005-0000-0000-000088140000}"/>
    <cellStyle name="40% - Accent2 9" xfId="19586" hidden="1" xr:uid="{00000000-0005-0000-0000-000089140000}"/>
    <cellStyle name="40% - Accent2 9" xfId="19928" hidden="1" xr:uid="{00000000-0005-0000-0000-00008A140000}"/>
    <cellStyle name="40% - Accent2 9" xfId="22517" hidden="1" xr:uid="{00000000-0005-0000-0000-00008B140000}"/>
    <cellStyle name="40% - Accent2 9" xfId="22839" hidden="1" xr:uid="{00000000-0005-0000-0000-00008C140000}"/>
    <cellStyle name="40% - Accent2 9" xfId="23181" hidden="1" xr:uid="{00000000-0005-0000-0000-00008D140000}"/>
    <cellStyle name="40% - Accent2 9" xfId="25684" hidden="1" xr:uid="{00000000-0005-0000-0000-00008E140000}"/>
    <cellStyle name="40% - Accent2 9" xfId="26005" hidden="1" xr:uid="{00000000-0005-0000-0000-00008F140000}"/>
    <cellStyle name="40% - Accent2 9" xfId="28498" hidden="1" xr:uid="{00000000-0005-0000-0000-000090140000}"/>
    <cellStyle name="40% - Accent2 9" xfId="28572" hidden="1" xr:uid="{00000000-0005-0000-0000-000091140000}"/>
    <cellStyle name="40% - Accent2 9" xfId="28648" hidden="1" xr:uid="{00000000-0005-0000-0000-000092140000}"/>
    <cellStyle name="40% - Accent2 9" xfId="28726" hidden="1" xr:uid="{00000000-0005-0000-0000-000093140000}"/>
    <cellStyle name="40% - Accent2 9" xfId="29311" hidden="1" xr:uid="{00000000-0005-0000-0000-000094140000}"/>
    <cellStyle name="40% - Accent2 9" xfId="29387" hidden="1" xr:uid="{00000000-0005-0000-0000-000095140000}"/>
    <cellStyle name="40% - Accent2 9" xfId="29466" hidden="1" xr:uid="{00000000-0005-0000-0000-000096140000}"/>
    <cellStyle name="40% - Accent2 9" xfId="29714" hidden="1" xr:uid="{00000000-0005-0000-0000-000097140000}"/>
    <cellStyle name="40% - Accent2 9" xfId="29206" hidden="1" xr:uid="{00000000-0005-0000-0000-000098140000}"/>
    <cellStyle name="40% - Accent2 9" xfId="29079" hidden="1" xr:uid="{00000000-0005-0000-0000-000099140000}"/>
    <cellStyle name="40% - Accent2 9" xfId="29906" hidden="1" xr:uid="{00000000-0005-0000-0000-00009A140000}"/>
    <cellStyle name="40% - Accent2 9" xfId="29982" hidden="1" xr:uid="{00000000-0005-0000-0000-00009B140000}"/>
    <cellStyle name="40% - Accent2 9" xfId="30060" hidden="1" xr:uid="{00000000-0005-0000-0000-00009C140000}"/>
    <cellStyle name="40% - Accent2 9" xfId="30274" hidden="1" xr:uid="{00000000-0005-0000-0000-00009D140000}"/>
    <cellStyle name="40% - Accent2 9" xfId="29559" hidden="1" xr:uid="{00000000-0005-0000-0000-00009E140000}"/>
    <cellStyle name="40% - Accent2 9" xfId="29128" hidden="1" xr:uid="{00000000-0005-0000-0000-00009F140000}"/>
    <cellStyle name="40% - Accent2 9" xfId="30438" hidden="1" xr:uid="{00000000-0005-0000-0000-0000A0140000}"/>
    <cellStyle name="40% - Accent2 9" xfId="30514" hidden="1" xr:uid="{00000000-0005-0000-0000-0000A1140000}"/>
    <cellStyle name="40% - Accent2 9" xfId="30592" hidden="1" xr:uid="{00000000-0005-0000-0000-0000A2140000}"/>
    <cellStyle name="40% - Accent2 9" xfId="30775" hidden="1" xr:uid="{00000000-0005-0000-0000-0000A3140000}"/>
    <cellStyle name="40% - Accent2 9" xfId="30851" hidden="1" xr:uid="{00000000-0005-0000-0000-0000A4140000}"/>
    <cellStyle name="40% - Accent2 9" xfId="30929" hidden="1" xr:uid="{00000000-0005-0000-0000-0000A5140000}"/>
    <cellStyle name="40% - Accent2 9" xfId="31112" hidden="1" xr:uid="{00000000-0005-0000-0000-0000A6140000}"/>
    <cellStyle name="40% - Accent2 9" xfId="31188" hidden="1" xr:uid="{00000000-0005-0000-0000-0000A7140000}"/>
    <cellStyle name="40% - Accent2 9" xfId="31290" hidden="1" xr:uid="{00000000-0005-0000-0000-0000A8140000}"/>
    <cellStyle name="40% - Accent2 9" xfId="31364" hidden="1" xr:uid="{00000000-0005-0000-0000-0000A9140000}"/>
    <cellStyle name="40% - Accent2 9" xfId="31440" hidden="1" xr:uid="{00000000-0005-0000-0000-0000AA140000}"/>
    <cellStyle name="40% - Accent2 9" xfId="31518" hidden="1" xr:uid="{00000000-0005-0000-0000-0000AB140000}"/>
    <cellStyle name="40% - Accent2 9" xfId="32103" hidden="1" xr:uid="{00000000-0005-0000-0000-0000AC140000}"/>
    <cellStyle name="40% - Accent2 9" xfId="32179" hidden="1" xr:uid="{00000000-0005-0000-0000-0000AD140000}"/>
    <cellStyle name="40% - Accent2 9" xfId="32258" hidden="1" xr:uid="{00000000-0005-0000-0000-0000AE140000}"/>
    <cellStyle name="40% - Accent2 9" xfId="32506" hidden="1" xr:uid="{00000000-0005-0000-0000-0000AF140000}"/>
    <cellStyle name="40% - Accent2 9" xfId="31998" hidden="1" xr:uid="{00000000-0005-0000-0000-0000B0140000}"/>
    <cellStyle name="40% - Accent2 9" xfId="31871" hidden="1" xr:uid="{00000000-0005-0000-0000-0000B1140000}"/>
    <cellStyle name="40% - Accent2 9" xfId="32698" hidden="1" xr:uid="{00000000-0005-0000-0000-0000B2140000}"/>
    <cellStyle name="40% - Accent2 9" xfId="32774" hidden="1" xr:uid="{00000000-0005-0000-0000-0000B3140000}"/>
    <cellStyle name="40% - Accent2 9" xfId="32852" hidden="1" xr:uid="{00000000-0005-0000-0000-0000B4140000}"/>
    <cellStyle name="40% - Accent2 9" xfId="33066" hidden="1" xr:uid="{00000000-0005-0000-0000-0000B5140000}"/>
    <cellStyle name="40% - Accent2 9" xfId="32351" hidden="1" xr:uid="{00000000-0005-0000-0000-0000B6140000}"/>
    <cellStyle name="40% - Accent2 9" xfId="31920" hidden="1" xr:uid="{00000000-0005-0000-0000-0000B7140000}"/>
    <cellStyle name="40% - Accent2 9" xfId="33230" hidden="1" xr:uid="{00000000-0005-0000-0000-0000B8140000}"/>
    <cellStyle name="40% - Accent2 9" xfId="33306" hidden="1" xr:uid="{00000000-0005-0000-0000-0000B9140000}"/>
    <cellStyle name="40% - Accent2 9" xfId="33384" hidden="1" xr:uid="{00000000-0005-0000-0000-0000BA140000}"/>
    <cellStyle name="40% - Accent2 9" xfId="33567" hidden="1" xr:uid="{00000000-0005-0000-0000-0000BB140000}"/>
    <cellStyle name="40% - Accent2 9" xfId="33643" hidden="1" xr:uid="{00000000-0005-0000-0000-0000BC140000}"/>
    <cellStyle name="40% - Accent2 9" xfId="33721" hidden="1" xr:uid="{00000000-0005-0000-0000-0000BD140000}"/>
    <cellStyle name="40% - Accent2 9" xfId="33904" hidden="1" xr:uid="{00000000-0005-0000-0000-0000BE140000}"/>
    <cellStyle name="40% - Accent2 9" xfId="33980" hidden="1" xr:uid="{00000000-0005-0000-0000-0000BF140000}"/>
    <cellStyle name="40% - Accent3" xfId="30" builtinId="39" hidden="1" customBuiltin="1"/>
    <cellStyle name="40% - Accent3" xfId="78" builtinId="39" hidden="1" customBuiltin="1"/>
    <cellStyle name="40% - Accent3" xfId="113" builtinId="39" hidden="1" customBuiltin="1"/>
    <cellStyle name="40% - Accent3" xfId="156" builtinId="39" hidden="1" customBuiltin="1"/>
    <cellStyle name="40% - Accent3" xfId="198" builtinId="39" hidden="1" customBuiltin="1"/>
    <cellStyle name="40% - Accent3" xfId="232" builtinId="39" hidden="1" customBuiltin="1"/>
    <cellStyle name="40% - Accent3" xfId="269" builtinId="39" hidden="1" customBuiltin="1"/>
    <cellStyle name="40% - Accent3" xfId="306" builtinId="39" hidden="1" customBuiltin="1"/>
    <cellStyle name="40% - Accent3" xfId="340" builtinId="39" hidden="1" customBuiltin="1"/>
    <cellStyle name="40% - Accent3" xfId="375" builtinId="39" hidden="1" customBuiltin="1"/>
    <cellStyle name="40% - Accent3" xfId="3926" builtinId="39" hidden="1" customBuiltin="1"/>
    <cellStyle name="40% - Accent3" xfId="3960" builtinId="39" hidden="1" customBuiltin="1"/>
    <cellStyle name="40% - Accent3" xfId="3997" builtinId="39" hidden="1" customBuiltin="1"/>
    <cellStyle name="40% - Accent3" xfId="4034" builtinId="39" hidden="1" customBuiltin="1"/>
    <cellStyle name="40% - Accent3" xfId="4068" builtinId="39" hidden="1" customBuiltin="1"/>
    <cellStyle name="40% - Accent3" xfId="4266" builtinId="39" hidden="1" customBuiltin="1"/>
    <cellStyle name="40% - Accent3" xfId="7799" builtinId="39" hidden="1" customBuiltin="1"/>
    <cellStyle name="40% - Accent3" xfId="7901" builtinId="39" hidden="1" customBuiltin="1"/>
    <cellStyle name="40% - Accent3" xfId="5896" builtinId="39" hidden="1" customBuiltin="1"/>
    <cellStyle name="40% - Accent3" xfId="4816" builtinId="39" hidden="1" customBuiltin="1"/>
    <cellStyle name="40% - Accent3" xfId="8524" builtinId="39" hidden="1" customBuiltin="1"/>
    <cellStyle name="40% - Accent3" xfId="8347" builtinId="39" hidden="1" customBuiltin="1"/>
    <cellStyle name="40% - Accent3" xfId="10825" builtinId="39" hidden="1" customBuiltin="1"/>
    <cellStyle name="40% - Accent3" xfId="6645" builtinId="39" hidden="1" customBuiltin="1"/>
    <cellStyle name="40% - Accent3" xfId="4339" builtinId="39" hidden="1" customBuiltin="1"/>
    <cellStyle name="40% - Accent3" xfId="5860" builtinId="39" hidden="1" customBuiltin="1"/>
    <cellStyle name="40% - Accent3" xfId="4242" builtinId="39" hidden="1" customBuiltin="1"/>
    <cellStyle name="40% - Accent3" xfId="4528" builtinId="39" hidden="1" customBuiltin="1"/>
    <cellStyle name="40% - Accent3" xfId="14177" builtinId="39" hidden="1" customBuiltin="1"/>
    <cellStyle name="40% - Accent3" xfId="14253" builtinId="39" hidden="1" customBuiltin="1"/>
    <cellStyle name="40% - Accent3" xfId="5671" builtinId="39" hidden="1" customBuiltin="1"/>
    <cellStyle name="40% - Accent3" xfId="8295" builtinId="39" hidden="1" customBuiltin="1"/>
    <cellStyle name="40% - Accent3" xfId="14796" builtinId="39" hidden="1" customBuiltin="1"/>
    <cellStyle name="40% - Accent3" xfId="14640" builtinId="39" hidden="1" customBuiltin="1"/>
    <cellStyle name="40% - Accent3" xfId="17015" builtinId="39" hidden="1" customBuiltin="1"/>
    <cellStyle name="40% - Accent3" xfId="5338" builtinId="39" hidden="1" customBuiltin="1"/>
    <cellStyle name="40% - Accent3" xfId="12871" builtinId="39" hidden="1" customBuiltin="1"/>
    <cellStyle name="40% - Accent3" xfId="10757" builtinId="39" hidden="1" customBuiltin="1"/>
    <cellStyle name="40% - Accent3" xfId="11714" builtinId="39" hidden="1" customBuiltin="1"/>
    <cellStyle name="40% - Accent3" xfId="7694" builtinId="39" hidden="1" customBuiltin="1"/>
    <cellStyle name="40% - Accent3" xfId="10807" builtinId="39" hidden="1" customBuiltin="1"/>
    <cellStyle name="40% - Accent3" xfId="11343" builtinId="39" hidden="1" customBuiltin="1"/>
    <cellStyle name="40% - Accent3" xfId="14053" builtinId="39" hidden="1" customBuiltin="1"/>
    <cellStyle name="40% - Accent3" xfId="16961" builtinId="39" hidden="1" customBuiltin="1"/>
    <cellStyle name="40% - Accent3" xfId="4094" builtinId="39" hidden="1" customBuiltin="1"/>
    <cellStyle name="40% - Accent3" xfId="11468" builtinId="39" hidden="1" customBuiltin="1"/>
    <cellStyle name="40% - Accent3" xfId="4575" builtinId="39" hidden="1" customBuiltin="1"/>
    <cellStyle name="40% - Accent3" xfId="4641" builtinId="39" hidden="1" customBuiltin="1"/>
    <cellStyle name="40% - Accent3" xfId="9199" builtinId="39" hidden="1" customBuiltin="1"/>
    <cellStyle name="40% - Accent3" xfId="6003" builtinId="39" hidden="1" customBuiltin="1"/>
    <cellStyle name="40% - Accent3" xfId="6270" builtinId="39" hidden="1" customBuiltin="1"/>
    <cellStyle name="40% - Accent3" xfId="6057" builtinId="39" hidden="1" customBuiltin="1"/>
    <cellStyle name="40% - Accent3 10" xfId="533" hidden="1" xr:uid="{00000000-0005-0000-0000-0000F4140000}"/>
    <cellStyle name="40% - Accent3 10" xfId="857" hidden="1" xr:uid="{00000000-0005-0000-0000-0000F5140000}"/>
    <cellStyle name="40% - Accent3 10" xfId="1178" hidden="1" xr:uid="{00000000-0005-0000-0000-0000F6140000}"/>
    <cellStyle name="40% - Accent3 10" xfId="1520" hidden="1" xr:uid="{00000000-0005-0000-0000-0000F7140000}"/>
    <cellStyle name="40% - Accent3 10" xfId="6747" hidden="1" xr:uid="{00000000-0005-0000-0000-0000F8140000}"/>
    <cellStyle name="40% - Accent3 10" xfId="7069" hidden="1" xr:uid="{00000000-0005-0000-0000-0000F9140000}"/>
    <cellStyle name="40% - Accent3 10" xfId="7415" hidden="1" xr:uid="{00000000-0005-0000-0000-0000FA140000}"/>
    <cellStyle name="40% - Accent3 10" xfId="10762" hidden="1" xr:uid="{00000000-0005-0000-0000-0000FB140000}"/>
    <cellStyle name="40% - Accent3 10" xfId="5195" hidden="1" xr:uid="{00000000-0005-0000-0000-0000FC140000}"/>
    <cellStyle name="40% - Accent3 10" xfId="5558" hidden="1" xr:uid="{00000000-0005-0000-0000-0000FD140000}"/>
    <cellStyle name="40% - Accent3 10" xfId="13186" hidden="1" xr:uid="{00000000-0005-0000-0000-0000FE140000}"/>
    <cellStyle name="40% - Accent3 10" xfId="13507" hidden="1" xr:uid="{00000000-0005-0000-0000-0000FF140000}"/>
    <cellStyle name="40% - Accent3 10" xfId="13849" hidden="1" xr:uid="{00000000-0005-0000-0000-000000150000}"/>
    <cellStyle name="40% - Accent3 10" xfId="16966" hidden="1" xr:uid="{00000000-0005-0000-0000-000001150000}"/>
    <cellStyle name="40% - Accent3 10" xfId="8342" hidden="1" xr:uid="{00000000-0005-0000-0000-000002150000}"/>
    <cellStyle name="40% - Accent3 10" xfId="5614" hidden="1" xr:uid="{00000000-0005-0000-0000-000003150000}"/>
    <cellStyle name="40% - Accent3 10" xfId="19268" hidden="1" xr:uid="{00000000-0005-0000-0000-000004150000}"/>
    <cellStyle name="40% - Accent3 10" xfId="19590" hidden="1" xr:uid="{00000000-0005-0000-0000-000005150000}"/>
    <cellStyle name="40% - Accent3 10" xfId="19932" hidden="1" xr:uid="{00000000-0005-0000-0000-000006150000}"/>
    <cellStyle name="40% - Accent3 10" xfId="22521" hidden="1" xr:uid="{00000000-0005-0000-0000-000007150000}"/>
    <cellStyle name="40% - Accent3 10" xfId="22843" hidden="1" xr:uid="{00000000-0005-0000-0000-000008150000}"/>
    <cellStyle name="40% - Accent3 10" xfId="23185" hidden="1" xr:uid="{00000000-0005-0000-0000-000009150000}"/>
    <cellStyle name="40% - Accent3 10" xfId="25688" hidden="1" xr:uid="{00000000-0005-0000-0000-00000A150000}"/>
    <cellStyle name="40% - Accent3 10" xfId="26009" hidden="1" xr:uid="{00000000-0005-0000-0000-00000B150000}"/>
    <cellStyle name="40% - Accent3 10" xfId="28500" hidden="1" xr:uid="{00000000-0005-0000-0000-00000C150000}"/>
    <cellStyle name="40% - Accent3 10" xfId="28574" hidden="1" xr:uid="{00000000-0005-0000-0000-00000D150000}"/>
    <cellStyle name="40% - Accent3 10" xfId="28650" hidden="1" xr:uid="{00000000-0005-0000-0000-00000E150000}"/>
    <cellStyle name="40% - Accent3 10" xfId="28728" hidden="1" xr:uid="{00000000-0005-0000-0000-00000F150000}"/>
    <cellStyle name="40% - Accent3 10" xfId="29313" hidden="1" xr:uid="{00000000-0005-0000-0000-000010150000}"/>
    <cellStyle name="40% - Accent3 10" xfId="29389" hidden="1" xr:uid="{00000000-0005-0000-0000-000011150000}"/>
    <cellStyle name="40% - Accent3 10" xfId="29468" hidden="1" xr:uid="{00000000-0005-0000-0000-000012150000}"/>
    <cellStyle name="40% - Accent3 10" xfId="29726" hidden="1" xr:uid="{00000000-0005-0000-0000-000013150000}"/>
    <cellStyle name="40% - Accent3 10" xfId="29106" hidden="1" xr:uid="{00000000-0005-0000-0000-000014150000}"/>
    <cellStyle name="40% - Accent3 10" xfId="29160" hidden="1" xr:uid="{00000000-0005-0000-0000-000015150000}"/>
    <cellStyle name="40% - Accent3 10" xfId="29908" hidden="1" xr:uid="{00000000-0005-0000-0000-000016150000}"/>
    <cellStyle name="40% - Accent3 10" xfId="29984" hidden="1" xr:uid="{00000000-0005-0000-0000-000017150000}"/>
    <cellStyle name="40% - Accent3 10" xfId="30062" hidden="1" xr:uid="{00000000-0005-0000-0000-000018150000}"/>
    <cellStyle name="40% - Accent3 10" xfId="30284" hidden="1" xr:uid="{00000000-0005-0000-0000-000019150000}"/>
    <cellStyle name="40% - Accent3 10" xfId="29567" hidden="1" xr:uid="{00000000-0005-0000-0000-00001A150000}"/>
    <cellStyle name="40% - Accent3 10" xfId="29168" hidden="1" xr:uid="{00000000-0005-0000-0000-00001B150000}"/>
    <cellStyle name="40% - Accent3 10" xfId="30440" hidden="1" xr:uid="{00000000-0005-0000-0000-00001C150000}"/>
    <cellStyle name="40% - Accent3 10" xfId="30516" hidden="1" xr:uid="{00000000-0005-0000-0000-00001D150000}"/>
    <cellStyle name="40% - Accent3 10" xfId="30594" hidden="1" xr:uid="{00000000-0005-0000-0000-00001E150000}"/>
    <cellStyle name="40% - Accent3 10" xfId="30777" hidden="1" xr:uid="{00000000-0005-0000-0000-00001F150000}"/>
    <cellStyle name="40% - Accent3 10" xfId="30853" hidden="1" xr:uid="{00000000-0005-0000-0000-000020150000}"/>
    <cellStyle name="40% - Accent3 10" xfId="30931" hidden="1" xr:uid="{00000000-0005-0000-0000-000021150000}"/>
    <cellStyle name="40% - Accent3 10" xfId="31114" hidden="1" xr:uid="{00000000-0005-0000-0000-000022150000}"/>
    <cellStyle name="40% - Accent3 10" xfId="31190" hidden="1" xr:uid="{00000000-0005-0000-0000-000023150000}"/>
    <cellStyle name="40% - Accent3 10" xfId="31292" hidden="1" xr:uid="{00000000-0005-0000-0000-000024150000}"/>
    <cellStyle name="40% - Accent3 10" xfId="31366" hidden="1" xr:uid="{00000000-0005-0000-0000-000025150000}"/>
    <cellStyle name="40% - Accent3 10" xfId="31442" hidden="1" xr:uid="{00000000-0005-0000-0000-000026150000}"/>
    <cellStyle name="40% - Accent3 10" xfId="31520" hidden="1" xr:uid="{00000000-0005-0000-0000-000027150000}"/>
    <cellStyle name="40% - Accent3 10" xfId="32105" hidden="1" xr:uid="{00000000-0005-0000-0000-000028150000}"/>
    <cellStyle name="40% - Accent3 10" xfId="32181" hidden="1" xr:uid="{00000000-0005-0000-0000-000029150000}"/>
    <cellStyle name="40% - Accent3 10" xfId="32260" hidden="1" xr:uid="{00000000-0005-0000-0000-00002A150000}"/>
    <cellStyle name="40% - Accent3 10" xfId="32518" hidden="1" xr:uid="{00000000-0005-0000-0000-00002B150000}"/>
    <cellStyle name="40% - Accent3 10" xfId="31898" hidden="1" xr:uid="{00000000-0005-0000-0000-00002C150000}"/>
    <cellStyle name="40% - Accent3 10" xfId="31952" hidden="1" xr:uid="{00000000-0005-0000-0000-00002D150000}"/>
    <cellStyle name="40% - Accent3 10" xfId="32700" hidden="1" xr:uid="{00000000-0005-0000-0000-00002E150000}"/>
    <cellStyle name="40% - Accent3 10" xfId="32776" hidden="1" xr:uid="{00000000-0005-0000-0000-00002F150000}"/>
    <cellStyle name="40% - Accent3 10" xfId="32854" hidden="1" xr:uid="{00000000-0005-0000-0000-000030150000}"/>
    <cellStyle name="40% - Accent3 10" xfId="33076" hidden="1" xr:uid="{00000000-0005-0000-0000-000031150000}"/>
    <cellStyle name="40% - Accent3 10" xfId="32359" hidden="1" xr:uid="{00000000-0005-0000-0000-000032150000}"/>
    <cellStyle name="40% - Accent3 10" xfId="31960" hidden="1" xr:uid="{00000000-0005-0000-0000-000033150000}"/>
    <cellStyle name="40% - Accent3 10" xfId="33232" hidden="1" xr:uid="{00000000-0005-0000-0000-000034150000}"/>
    <cellStyle name="40% - Accent3 10" xfId="33308" hidden="1" xr:uid="{00000000-0005-0000-0000-000035150000}"/>
    <cellStyle name="40% - Accent3 10" xfId="33386" hidden="1" xr:uid="{00000000-0005-0000-0000-000036150000}"/>
    <cellStyle name="40% - Accent3 10" xfId="33569" hidden="1" xr:uid="{00000000-0005-0000-0000-000037150000}"/>
    <cellStyle name="40% - Accent3 10" xfId="33645" hidden="1" xr:uid="{00000000-0005-0000-0000-000038150000}"/>
    <cellStyle name="40% - Accent3 10" xfId="33723" hidden="1" xr:uid="{00000000-0005-0000-0000-000039150000}"/>
    <cellStyle name="40% - Accent3 10" xfId="33906" hidden="1" xr:uid="{00000000-0005-0000-0000-00003A150000}"/>
    <cellStyle name="40% - Accent3 10" xfId="33982" hidden="1" xr:uid="{00000000-0005-0000-0000-00003B150000}"/>
    <cellStyle name="40% - Accent3 11" xfId="569" hidden="1" xr:uid="{00000000-0005-0000-0000-00003C150000}"/>
    <cellStyle name="40% - Accent3 11" xfId="893" hidden="1" xr:uid="{00000000-0005-0000-0000-00003D150000}"/>
    <cellStyle name="40% - Accent3 11" xfId="1214" hidden="1" xr:uid="{00000000-0005-0000-0000-00003E150000}"/>
    <cellStyle name="40% - Accent3 11" xfId="1556" hidden="1" xr:uid="{00000000-0005-0000-0000-00003F150000}"/>
    <cellStyle name="40% - Accent3 11" xfId="6783" hidden="1" xr:uid="{00000000-0005-0000-0000-000040150000}"/>
    <cellStyle name="40% - Accent3 11" xfId="7105" hidden="1" xr:uid="{00000000-0005-0000-0000-000041150000}"/>
    <cellStyle name="40% - Accent3 11" xfId="7451" hidden="1" xr:uid="{00000000-0005-0000-0000-000042150000}"/>
    <cellStyle name="40% - Accent3 11" xfId="5592" hidden="1" xr:uid="{00000000-0005-0000-0000-000043150000}"/>
    <cellStyle name="40% - Accent3 11" xfId="5258" hidden="1" xr:uid="{00000000-0005-0000-0000-000044150000}"/>
    <cellStyle name="40% - Accent3 11" xfId="4986" hidden="1" xr:uid="{00000000-0005-0000-0000-000045150000}"/>
    <cellStyle name="40% - Accent3 11" xfId="13222" hidden="1" xr:uid="{00000000-0005-0000-0000-000046150000}"/>
    <cellStyle name="40% - Accent3 11" xfId="13543" hidden="1" xr:uid="{00000000-0005-0000-0000-000047150000}"/>
    <cellStyle name="40% - Accent3 11" xfId="13885" hidden="1" xr:uid="{00000000-0005-0000-0000-000048150000}"/>
    <cellStyle name="40% - Accent3 11" xfId="4280" hidden="1" xr:uid="{00000000-0005-0000-0000-000049150000}"/>
    <cellStyle name="40% - Accent3 11" xfId="7708" hidden="1" xr:uid="{00000000-0005-0000-0000-00004A150000}"/>
    <cellStyle name="40% - Accent3 11" xfId="7513" hidden="1" xr:uid="{00000000-0005-0000-0000-00004B150000}"/>
    <cellStyle name="40% - Accent3 11" xfId="19305" hidden="1" xr:uid="{00000000-0005-0000-0000-00004C150000}"/>
    <cellStyle name="40% - Accent3 11" xfId="19626" hidden="1" xr:uid="{00000000-0005-0000-0000-00004D150000}"/>
    <cellStyle name="40% - Accent3 11" xfId="19968" hidden="1" xr:uid="{00000000-0005-0000-0000-00004E150000}"/>
    <cellStyle name="40% - Accent3 11" xfId="22558" hidden="1" xr:uid="{00000000-0005-0000-0000-00004F150000}"/>
    <cellStyle name="40% - Accent3 11" xfId="22879" hidden="1" xr:uid="{00000000-0005-0000-0000-000050150000}"/>
    <cellStyle name="40% - Accent3 11" xfId="23221" hidden="1" xr:uid="{00000000-0005-0000-0000-000051150000}"/>
    <cellStyle name="40% - Accent3 11" xfId="25724" hidden="1" xr:uid="{00000000-0005-0000-0000-000052150000}"/>
    <cellStyle name="40% - Accent3 11" xfId="26045" hidden="1" xr:uid="{00000000-0005-0000-0000-000053150000}"/>
    <cellStyle name="40% - Accent3 11" xfId="28513" hidden="1" xr:uid="{00000000-0005-0000-0000-000054150000}"/>
    <cellStyle name="40% - Accent3 11" xfId="28587" hidden="1" xr:uid="{00000000-0005-0000-0000-000055150000}"/>
    <cellStyle name="40% - Accent3 11" xfId="28663" hidden="1" xr:uid="{00000000-0005-0000-0000-000056150000}"/>
    <cellStyle name="40% - Accent3 11" xfId="28741" hidden="1" xr:uid="{00000000-0005-0000-0000-000057150000}"/>
    <cellStyle name="40% - Accent3 11" xfId="29326" hidden="1" xr:uid="{00000000-0005-0000-0000-000058150000}"/>
    <cellStyle name="40% - Accent3 11" xfId="29402" hidden="1" xr:uid="{00000000-0005-0000-0000-000059150000}"/>
    <cellStyle name="40% - Accent3 11" xfId="29481" hidden="1" xr:uid="{00000000-0005-0000-0000-00005A150000}"/>
    <cellStyle name="40% - Accent3 11" xfId="29166" hidden="1" xr:uid="{00000000-0005-0000-0000-00005B150000}"/>
    <cellStyle name="40% - Accent3 11" xfId="29114" hidden="1" xr:uid="{00000000-0005-0000-0000-00005C150000}"/>
    <cellStyle name="40% - Accent3 11" xfId="29078" hidden="1" xr:uid="{00000000-0005-0000-0000-00005D150000}"/>
    <cellStyle name="40% - Accent3 11" xfId="29921" hidden="1" xr:uid="{00000000-0005-0000-0000-00005E150000}"/>
    <cellStyle name="40% - Accent3 11" xfId="29997" hidden="1" xr:uid="{00000000-0005-0000-0000-00005F150000}"/>
    <cellStyle name="40% - Accent3 11" xfId="30075" hidden="1" xr:uid="{00000000-0005-0000-0000-000060150000}"/>
    <cellStyle name="40% - Accent3 11" xfId="29000" hidden="1" xr:uid="{00000000-0005-0000-0000-000061150000}"/>
    <cellStyle name="40% - Accent3 11" xfId="29518" hidden="1" xr:uid="{00000000-0005-0000-0000-000062150000}"/>
    <cellStyle name="40% - Accent3 11" xfId="29501" hidden="1" xr:uid="{00000000-0005-0000-0000-000063150000}"/>
    <cellStyle name="40% - Accent3 11" xfId="30453" hidden="1" xr:uid="{00000000-0005-0000-0000-000064150000}"/>
    <cellStyle name="40% - Accent3 11" xfId="30529" hidden="1" xr:uid="{00000000-0005-0000-0000-000065150000}"/>
    <cellStyle name="40% - Accent3 11" xfId="30607" hidden="1" xr:uid="{00000000-0005-0000-0000-000066150000}"/>
    <cellStyle name="40% - Accent3 11" xfId="30790" hidden="1" xr:uid="{00000000-0005-0000-0000-000067150000}"/>
    <cellStyle name="40% - Accent3 11" xfId="30866" hidden="1" xr:uid="{00000000-0005-0000-0000-000068150000}"/>
    <cellStyle name="40% - Accent3 11" xfId="30944" hidden="1" xr:uid="{00000000-0005-0000-0000-000069150000}"/>
    <cellStyle name="40% - Accent3 11" xfId="31127" hidden="1" xr:uid="{00000000-0005-0000-0000-00006A150000}"/>
    <cellStyle name="40% - Accent3 11" xfId="31203" hidden="1" xr:uid="{00000000-0005-0000-0000-00006B150000}"/>
    <cellStyle name="40% - Accent3 11" xfId="31305" hidden="1" xr:uid="{00000000-0005-0000-0000-00006C150000}"/>
    <cellStyle name="40% - Accent3 11" xfId="31379" hidden="1" xr:uid="{00000000-0005-0000-0000-00006D150000}"/>
    <cellStyle name="40% - Accent3 11" xfId="31455" hidden="1" xr:uid="{00000000-0005-0000-0000-00006E150000}"/>
    <cellStyle name="40% - Accent3 11" xfId="31533" hidden="1" xr:uid="{00000000-0005-0000-0000-00006F150000}"/>
    <cellStyle name="40% - Accent3 11" xfId="32118" hidden="1" xr:uid="{00000000-0005-0000-0000-000070150000}"/>
    <cellStyle name="40% - Accent3 11" xfId="32194" hidden="1" xr:uid="{00000000-0005-0000-0000-000071150000}"/>
    <cellStyle name="40% - Accent3 11" xfId="32273" hidden="1" xr:uid="{00000000-0005-0000-0000-000072150000}"/>
    <cellStyle name="40% - Accent3 11" xfId="31958" hidden="1" xr:uid="{00000000-0005-0000-0000-000073150000}"/>
    <cellStyle name="40% - Accent3 11" xfId="31906" hidden="1" xr:uid="{00000000-0005-0000-0000-000074150000}"/>
    <cellStyle name="40% - Accent3 11" xfId="31870" hidden="1" xr:uid="{00000000-0005-0000-0000-000075150000}"/>
    <cellStyle name="40% - Accent3 11" xfId="32713" hidden="1" xr:uid="{00000000-0005-0000-0000-000076150000}"/>
    <cellStyle name="40% - Accent3 11" xfId="32789" hidden="1" xr:uid="{00000000-0005-0000-0000-000077150000}"/>
    <cellStyle name="40% - Accent3 11" xfId="32867" hidden="1" xr:uid="{00000000-0005-0000-0000-000078150000}"/>
    <cellStyle name="40% - Accent3 11" xfId="31792" hidden="1" xr:uid="{00000000-0005-0000-0000-000079150000}"/>
    <cellStyle name="40% - Accent3 11" xfId="32310" hidden="1" xr:uid="{00000000-0005-0000-0000-00007A150000}"/>
    <cellStyle name="40% - Accent3 11" xfId="32293" hidden="1" xr:uid="{00000000-0005-0000-0000-00007B150000}"/>
    <cellStyle name="40% - Accent3 11" xfId="33245" hidden="1" xr:uid="{00000000-0005-0000-0000-00007C150000}"/>
    <cellStyle name="40% - Accent3 11" xfId="33321" hidden="1" xr:uid="{00000000-0005-0000-0000-00007D150000}"/>
    <cellStyle name="40% - Accent3 11" xfId="33399" hidden="1" xr:uid="{00000000-0005-0000-0000-00007E150000}"/>
    <cellStyle name="40% - Accent3 11" xfId="33582" hidden="1" xr:uid="{00000000-0005-0000-0000-00007F150000}"/>
    <cellStyle name="40% - Accent3 11" xfId="33658" hidden="1" xr:uid="{00000000-0005-0000-0000-000080150000}"/>
    <cellStyle name="40% - Accent3 11" xfId="33736" hidden="1" xr:uid="{00000000-0005-0000-0000-000081150000}"/>
    <cellStyle name="40% - Accent3 11" xfId="33919" hidden="1" xr:uid="{00000000-0005-0000-0000-000082150000}"/>
    <cellStyle name="40% - Accent3 11" xfId="33995" hidden="1" xr:uid="{00000000-0005-0000-0000-000083150000}"/>
    <cellStyle name="40% - Accent3 12" xfId="603" hidden="1" xr:uid="{00000000-0005-0000-0000-000084150000}"/>
    <cellStyle name="40% - Accent3 12" xfId="928" hidden="1" xr:uid="{00000000-0005-0000-0000-000085150000}"/>
    <cellStyle name="40% - Accent3 12" xfId="1248" hidden="1" xr:uid="{00000000-0005-0000-0000-000086150000}"/>
    <cellStyle name="40% - Accent3 12" xfId="1590" hidden="1" xr:uid="{00000000-0005-0000-0000-000087150000}"/>
    <cellStyle name="40% - Accent3 12" xfId="6818" hidden="1" xr:uid="{00000000-0005-0000-0000-000088150000}"/>
    <cellStyle name="40% - Accent3 12" xfId="7139" hidden="1" xr:uid="{00000000-0005-0000-0000-000089150000}"/>
    <cellStyle name="40% - Accent3 12" xfId="7485" hidden="1" xr:uid="{00000000-0005-0000-0000-00008A150000}"/>
    <cellStyle name="40% - Accent3 12" xfId="10781" hidden="1" xr:uid="{00000000-0005-0000-0000-00008B150000}"/>
    <cellStyle name="40% - Accent3 12" xfId="6046" hidden="1" xr:uid="{00000000-0005-0000-0000-00008C150000}"/>
    <cellStyle name="40% - Accent3 12" xfId="5377" hidden="1" xr:uid="{00000000-0005-0000-0000-00008D150000}"/>
    <cellStyle name="40% - Accent3 12" xfId="13257" hidden="1" xr:uid="{00000000-0005-0000-0000-00008E150000}"/>
    <cellStyle name="40% - Accent3 12" xfId="13577" hidden="1" xr:uid="{00000000-0005-0000-0000-00008F150000}"/>
    <cellStyle name="40% - Accent3 12" xfId="13919" hidden="1" xr:uid="{00000000-0005-0000-0000-000090150000}"/>
    <cellStyle name="40% - Accent3 12" xfId="16985" hidden="1" xr:uid="{00000000-0005-0000-0000-000091150000}"/>
    <cellStyle name="40% - Accent3 12" xfId="11110" hidden="1" xr:uid="{00000000-0005-0000-0000-000092150000}"/>
    <cellStyle name="40% - Accent3 12" xfId="7204" hidden="1" xr:uid="{00000000-0005-0000-0000-000093150000}"/>
    <cellStyle name="40% - Accent3 12" xfId="19340" hidden="1" xr:uid="{00000000-0005-0000-0000-000094150000}"/>
    <cellStyle name="40% - Accent3 12" xfId="19660" hidden="1" xr:uid="{00000000-0005-0000-0000-000095150000}"/>
    <cellStyle name="40% - Accent3 12" xfId="20002" hidden="1" xr:uid="{00000000-0005-0000-0000-000096150000}"/>
    <cellStyle name="40% - Accent3 12" xfId="22593" hidden="1" xr:uid="{00000000-0005-0000-0000-000097150000}"/>
    <cellStyle name="40% - Accent3 12" xfId="22913" hidden="1" xr:uid="{00000000-0005-0000-0000-000098150000}"/>
    <cellStyle name="40% - Accent3 12" xfId="23255" hidden="1" xr:uid="{00000000-0005-0000-0000-000099150000}"/>
    <cellStyle name="40% - Accent3 12" xfId="25759" hidden="1" xr:uid="{00000000-0005-0000-0000-00009A150000}"/>
    <cellStyle name="40% - Accent3 12" xfId="26079" hidden="1" xr:uid="{00000000-0005-0000-0000-00009B150000}"/>
    <cellStyle name="40% - Accent3 12" xfId="28526" hidden="1" xr:uid="{00000000-0005-0000-0000-00009C150000}"/>
    <cellStyle name="40% - Accent3 12" xfId="28601" hidden="1" xr:uid="{00000000-0005-0000-0000-00009D150000}"/>
    <cellStyle name="40% - Accent3 12" xfId="28676" hidden="1" xr:uid="{00000000-0005-0000-0000-00009E150000}"/>
    <cellStyle name="40% - Accent3 12" xfId="28754" hidden="1" xr:uid="{00000000-0005-0000-0000-00009F150000}"/>
    <cellStyle name="40% - Accent3 12" xfId="29340" hidden="1" xr:uid="{00000000-0005-0000-0000-0000A0150000}"/>
    <cellStyle name="40% - Accent3 12" xfId="29415" hidden="1" xr:uid="{00000000-0005-0000-0000-0000A1150000}"/>
    <cellStyle name="40% - Accent3 12" xfId="29494" hidden="1" xr:uid="{00000000-0005-0000-0000-0000A2150000}"/>
    <cellStyle name="40% - Accent3 12" xfId="29730" hidden="1" xr:uid="{00000000-0005-0000-0000-0000A3150000}"/>
    <cellStyle name="40% - Accent3 12" xfId="29221" hidden="1" xr:uid="{00000000-0005-0000-0000-0000A4150000}"/>
    <cellStyle name="40% - Accent3 12" xfId="29131" hidden="1" xr:uid="{00000000-0005-0000-0000-0000A5150000}"/>
    <cellStyle name="40% - Accent3 12" xfId="29935" hidden="1" xr:uid="{00000000-0005-0000-0000-0000A6150000}"/>
    <cellStyle name="40% - Accent3 12" xfId="30010" hidden="1" xr:uid="{00000000-0005-0000-0000-0000A7150000}"/>
    <cellStyle name="40% - Accent3 12" xfId="30088" hidden="1" xr:uid="{00000000-0005-0000-0000-0000A8150000}"/>
    <cellStyle name="40% - Accent3 12" xfId="30288" hidden="1" xr:uid="{00000000-0005-0000-0000-0000A9150000}"/>
    <cellStyle name="40% - Accent3 12" xfId="29749" hidden="1" xr:uid="{00000000-0005-0000-0000-0000AA150000}"/>
    <cellStyle name="40% - Accent3 12" xfId="29432" hidden="1" xr:uid="{00000000-0005-0000-0000-0000AB150000}"/>
    <cellStyle name="40% - Accent3 12" xfId="30467" hidden="1" xr:uid="{00000000-0005-0000-0000-0000AC150000}"/>
    <cellStyle name="40% - Accent3 12" xfId="30542" hidden="1" xr:uid="{00000000-0005-0000-0000-0000AD150000}"/>
    <cellStyle name="40% - Accent3 12" xfId="30620" hidden="1" xr:uid="{00000000-0005-0000-0000-0000AE150000}"/>
    <cellStyle name="40% - Accent3 12" xfId="30804" hidden="1" xr:uid="{00000000-0005-0000-0000-0000AF150000}"/>
    <cellStyle name="40% - Accent3 12" xfId="30879" hidden="1" xr:uid="{00000000-0005-0000-0000-0000B0150000}"/>
    <cellStyle name="40% - Accent3 12" xfId="30957" hidden="1" xr:uid="{00000000-0005-0000-0000-0000B1150000}"/>
    <cellStyle name="40% - Accent3 12" xfId="31141" hidden="1" xr:uid="{00000000-0005-0000-0000-0000B2150000}"/>
    <cellStyle name="40% - Accent3 12" xfId="31216" hidden="1" xr:uid="{00000000-0005-0000-0000-0000B3150000}"/>
    <cellStyle name="40% - Accent3 12" xfId="31318" hidden="1" xr:uid="{00000000-0005-0000-0000-0000B4150000}"/>
    <cellStyle name="40% - Accent3 12" xfId="31393" hidden="1" xr:uid="{00000000-0005-0000-0000-0000B5150000}"/>
    <cellStyle name="40% - Accent3 12" xfId="31468" hidden="1" xr:uid="{00000000-0005-0000-0000-0000B6150000}"/>
    <cellStyle name="40% - Accent3 12" xfId="31546" hidden="1" xr:uid="{00000000-0005-0000-0000-0000B7150000}"/>
    <cellStyle name="40% - Accent3 12" xfId="32132" hidden="1" xr:uid="{00000000-0005-0000-0000-0000B8150000}"/>
    <cellStyle name="40% - Accent3 12" xfId="32207" hidden="1" xr:uid="{00000000-0005-0000-0000-0000B9150000}"/>
    <cellStyle name="40% - Accent3 12" xfId="32286" hidden="1" xr:uid="{00000000-0005-0000-0000-0000BA150000}"/>
    <cellStyle name="40% - Accent3 12" xfId="32522" hidden="1" xr:uid="{00000000-0005-0000-0000-0000BB150000}"/>
    <cellStyle name="40% - Accent3 12" xfId="32013" hidden="1" xr:uid="{00000000-0005-0000-0000-0000BC150000}"/>
    <cellStyle name="40% - Accent3 12" xfId="31923" hidden="1" xr:uid="{00000000-0005-0000-0000-0000BD150000}"/>
    <cellStyle name="40% - Accent3 12" xfId="32727" hidden="1" xr:uid="{00000000-0005-0000-0000-0000BE150000}"/>
    <cellStyle name="40% - Accent3 12" xfId="32802" hidden="1" xr:uid="{00000000-0005-0000-0000-0000BF150000}"/>
    <cellStyle name="40% - Accent3 12" xfId="32880" hidden="1" xr:uid="{00000000-0005-0000-0000-0000C0150000}"/>
    <cellStyle name="40% - Accent3 12" xfId="33080" hidden="1" xr:uid="{00000000-0005-0000-0000-0000C1150000}"/>
    <cellStyle name="40% - Accent3 12" xfId="32541" hidden="1" xr:uid="{00000000-0005-0000-0000-0000C2150000}"/>
    <cellStyle name="40% - Accent3 12" xfId="32224" hidden="1" xr:uid="{00000000-0005-0000-0000-0000C3150000}"/>
    <cellStyle name="40% - Accent3 12" xfId="33259" hidden="1" xr:uid="{00000000-0005-0000-0000-0000C4150000}"/>
    <cellStyle name="40% - Accent3 12" xfId="33334" hidden="1" xr:uid="{00000000-0005-0000-0000-0000C5150000}"/>
    <cellStyle name="40% - Accent3 12" xfId="33412" hidden="1" xr:uid="{00000000-0005-0000-0000-0000C6150000}"/>
    <cellStyle name="40% - Accent3 12" xfId="33596" hidden="1" xr:uid="{00000000-0005-0000-0000-0000C7150000}"/>
    <cellStyle name="40% - Accent3 12" xfId="33671" hidden="1" xr:uid="{00000000-0005-0000-0000-0000C8150000}"/>
    <cellStyle name="40% - Accent3 12" xfId="33749" hidden="1" xr:uid="{00000000-0005-0000-0000-0000C9150000}"/>
    <cellStyle name="40% - Accent3 12" xfId="33933" hidden="1" xr:uid="{00000000-0005-0000-0000-0000CA150000}"/>
    <cellStyle name="40% - Accent3 12" xfId="34008" hidden="1" xr:uid="{00000000-0005-0000-0000-0000CB150000}"/>
    <cellStyle name="40% - Accent3 13" xfId="1625" hidden="1" xr:uid="{00000000-0005-0000-0000-0000CC150000}"/>
    <cellStyle name="40% - Accent3 13" xfId="2891" hidden="1" xr:uid="{00000000-0005-0000-0000-0000CD150000}"/>
    <cellStyle name="40% - Accent3 13" xfId="9517" hidden="1" xr:uid="{00000000-0005-0000-0000-0000CE150000}"/>
    <cellStyle name="40% - Accent3 13" xfId="12030" hidden="1" xr:uid="{00000000-0005-0000-0000-0000CF150000}"/>
    <cellStyle name="40% - Accent3 13" xfId="15768" hidden="1" xr:uid="{00000000-0005-0000-0000-0000D0150000}"/>
    <cellStyle name="40% - Accent3 13" xfId="18136" hidden="1" xr:uid="{00000000-0005-0000-0000-0000D1150000}"/>
    <cellStyle name="40% - Accent3 13" xfId="21405" hidden="1" xr:uid="{00000000-0005-0000-0000-0000D2150000}"/>
    <cellStyle name="40% - Accent3 13" xfId="24589" hidden="1" xr:uid="{00000000-0005-0000-0000-0000D3150000}"/>
    <cellStyle name="40% - Accent3 13" xfId="28767" hidden="1" xr:uid="{00000000-0005-0000-0000-0000D4150000}"/>
    <cellStyle name="40% - Accent3 13" xfId="28882" hidden="1" xr:uid="{00000000-0005-0000-0000-0000D5150000}"/>
    <cellStyle name="40% - Accent3 13" xfId="29605" hidden="1" xr:uid="{00000000-0005-0000-0000-0000D6150000}"/>
    <cellStyle name="40% - Accent3 13" xfId="29778" hidden="1" xr:uid="{00000000-0005-0000-0000-0000D7150000}"/>
    <cellStyle name="40% - Accent3 13" xfId="30171" hidden="1" xr:uid="{00000000-0005-0000-0000-0000D8150000}"/>
    <cellStyle name="40% - Accent3 13" xfId="30319" hidden="1" xr:uid="{00000000-0005-0000-0000-0000D9150000}"/>
    <cellStyle name="40% - Accent3 13" xfId="30657" hidden="1" xr:uid="{00000000-0005-0000-0000-0000DA150000}"/>
    <cellStyle name="40% - Accent3 13" xfId="30994" hidden="1" xr:uid="{00000000-0005-0000-0000-0000DB150000}"/>
    <cellStyle name="40% - Accent3 13" xfId="31559" hidden="1" xr:uid="{00000000-0005-0000-0000-0000DC150000}"/>
    <cellStyle name="40% - Accent3 13" xfId="31674" hidden="1" xr:uid="{00000000-0005-0000-0000-0000DD150000}"/>
    <cellStyle name="40% - Accent3 13" xfId="32397" hidden="1" xr:uid="{00000000-0005-0000-0000-0000DE150000}"/>
    <cellStyle name="40% - Accent3 13" xfId="32570" hidden="1" xr:uid="{00000000-0005-0000-0000-0000DF150000}"/>
    <cellStyle name="40% - Accent3 13" xfId="32963" hidden="1" xr:uid="{00000000-0005-0000-0000-0000E0150000}"/>
    <cellStyle name="40% - Accent3 13" xfId="33111" hidden="1" xr:uid="{00000000-0005-0000-0000-0000E1150000}"/>
    <cellStyle name="40% - Accent3 13" xfId="33449" hidden="1" xr:uid="{00000000-0005-0000-0000-0000E2150000}"/>
    <cellStyle name="40% - Accent3 13" xfId="33786" hidden="1" xr:uid="{00000000-0005-0000-0000-0000E3150000}"/>
    <cellStyle name="40% - Accent3 3 2 3 2" xfId="1717" hidden="1" xr:uid="{00000000-0005-0000-0000-0000E4150000}"/>
    <cellStyle name="40% - Accent3 3 2 3 2" xfId="2983" hidden="1" xr:uid="{00000000-0005-0000-0000-0000E5150000}"/>
    <cellStyle name="40% - Accent3 3 2 3 2" xfId="9609" hidden="1" xr:uid="{00000000-0005-0000-0000-0000E6150000}"/>
    <cellStyle name="40% - Accent3 3 2 3 2" xfId="12122" hidden="1" xr:uid="{00000000-0005-0000-0000-0000E7150000}"/>
    <cellStyle name="40% - Accent3 3 2 3 2" xfId="15860" hidden="1" xr:uid="{00000000-0005-0000-0000-0000E8150000}"/>
    <cellStyle name="40% - Accent3 3 2 3 2" xfId="18228" hidden="1" xr:uid="{00000000-0005-0000-0000-0000E9150000}"/>
    <cellStyle name="40% - Accent3 3 2 3 2" xfId="21497" hidden="1" xr:uid="{00000000-0005-0000-0000-0000EA150000}"/>
    <cellStyle name="40% - Accent3 3 2 3 2" xfId="24681" hidden="1" xr:uid="{00000000-0005-0000-0000-0000EB150000}"/>
    <cellStyle name="40% - Accent3 3 2 3 2" xfId="28852" hidden="1" xr:uid="{00000000-0005-0000-0000-0000EC150000}"/>
    <cellStyle name="40% - Accent3 3 2 3 2" xfId="28967" hidden="1" xr:uid="{00000000-0005-0000-0000-0000ED150000}"/>
    <cellStyle name="40% - Accent3 3 2 3 2" xfId="29690" hidden="1" xr:uid="{00000000-0005-0000-0000-0000EE150000}"/>
    <cellStyle name="40% - Accent3 3 2 3 2" xfId="29863" hidden="1" xr:uid="{00000000-0005-0000-0000-0000EF150000}"/>
    <cellStyle name="40% - Accent3 3 2 3 2" xfId="30256" hidden="1" xr:uid="{00000000-0005-0000-0000-0000F0150000}"/>
    <cellStyle name="40% - Accent3 3 2 3 2" xfId="30404" hidden="1" xr:uid="{00000000-0005-0000-0000-0000F1150000}"/>
    <cellStyle name="40% - Accent3 3 2 3 2" xfId="30742" hidden="1" xr:uid="{00000000-0005-0000-0000-0000F2150000}"/>
    <cellStyle name="40% - Accent3 3 2 3 2" xfId="31079" hidden="1" xr:uid="{00000000-0005-0000-0000-0000F3150000}"/>
    <cellStyle name="40% - Accent3 3 2 3 2" xfId="31644" hidden="1" xr:uid="{00000000-0005-0000-0000-0000F4150000}"/>
    <cellStyle name="40% - Accent3 3 2 3 2" xfId="31759" hidden="1" xr:uid="{00000000-0005-0000-0000-0000F5150000}"/>
    <cellStyle name="40% - Accent3 3 2 3 2" xfId="32482" hidden="1" xr:uid="{00000000-0005-0000-0000-0000F6150000}"/>
    <cellStyle name="40% - Accent3 3 2 3 2" xfId="32655" hidden="1" xr:uid="{00000000-0005-0000-0000-0000F7150000}"/>
    <cellStyle name="40% - Accent3 3 2 3 2" xfId="33048" hidden="1" xr:uid="{00000000-0005-0000-0000-0000F8150000}"/>
    <cellStyle name="40% - Accent3 3 2 3 2" xfId="33196" hidden="1" xr:uid="{00000000-0005-0000-0000-0000F9150000}"/>
    <cellStyle name="40% - Accent3 3 2 3 2" xfId="33534" hidden="1" xr:uid="{00000000-0005-0000-0000-0000FA150000}"/>
    <cellStyle name="40% - Accent3 3 2 3 2" xfId="33871" hidden="1" xr:uid="{00000000-0005-0000-0000-0000FB150000}"/>
    <cellStyle name="40% - Accent3 3 2 4 2" xfId="1684" hidden="1" xr:uid="{00000000-0005-0000-0000-0000FC150000}"/>
    <cellStyle name="40% - Accent3 3 2 4 2" xfId="2950" hidden="1" xr:uid="{00000000-0005-0000-0000-0000FD150000}"/>
    <cellStyle name="40% - Accent3 3 2 4 2" xfId="9576" hidden="1" xr:uid="{00000000-0005-0000-0000-0000FE150000}"/>
    <cellStyle name="40% - Accent3 3 2 4 2" xfId="12089" hidden="1" xr:uid="{00000000-0005-0000-0000-0000FF150000}"/>
    <cellStyle name="40% - Accent3 3 2 4 2" xfId="15827" hidden="1" xr:uid="{00000000-0005-0000-0000-000000160000}"/>
    <cellStyle name="40% - Accent3 3 2 4 2" xfId="18195" hidden="1" xr:uid="{00000000-0005-0000-0000-000001160000}"/>
    <cellStyle name="40% - Accent3 3 2 4 2" xfId="21464" hidden="1" xr:uid="{00000000-0005-0000-0000-000002160000}"/>
    <cellStyle name="40% - Accent3 3 2 4 2" xfId="24648" hidden="1" xr:uid="{00000000-0005-0000-0000-000003160000}"/>
    <cellStyle name="40% - Accent3 3 2 4 2" xfId="28819" hidden="1" xr:uid="{00000000-0005-0000-0000-000004160000}"/>
    <cellStyle name="40% - Accent3 3 2 4 2" xfId="28934" hidden="1" xr:uid="{00000000-0005-0000-0000-000005160000}"/>
    <cellStyle name="40% - Accent3 3 2 4 2" xfId="29657" hidden="1" xr:uid="{00000000-0005-0000-0000-000006160000}"/>
    <cellStyle name="40% - Accent3 3 2 4 2" xfId="29830" hidden="1" xr:uid="{00000000-0005-0000-0000-000007160000}"/>
    <cellStyle name="40% - Accent3 3 2 4 2" xfId="30223" hidden="1" xr:uid="{00000000-0005-0000-0000-000008160000}"/>
    <cellStyle name="40% - Accent3 3 2 4 2" xfId="30371" hidden="1" xr:uid="{00000000-0005-0000-0000-000009160000}"/>
    <cellStyle name="40% - Accent3 3 2 4 2" xfId="30709" hidden="1" xr:uid="{00000000-0005-0000-0000-00000A160000}"/>
    <cellStyle name="40% - Accent3 3 2 4 2" xfId="31046" hidden="1" xr:uid="{00000000-0005-0000-0000-00000B160000}"/>
    <cellStyle name="40% - Accent3 3 2 4 2" xfId="31611" hidden="1" xr:uid="{00000000-0005-0000-0000-00000C160000}"/>
    <cellStyle name="40% - Accent3 3 2 4 2" xfId="31726" hidden="1" xr:uid="{00000000-0005-0000-0000-00000D160000}"/>
    <cellStyle name="40% - Accent3 3 2 4 2" xfId="32449" hidden="1" xr:uid="{00000000-0005-0000-0000-00000E160000}"/>
    <cellStyle name="40% - Accent3 3 2 4 2" xfId="32622" hidden="1" xr:uid="{00000000-0005-0000-0000-00000F160000}"/>
    <cellStyle name="40% - Accent3 3 2 4 2" xfId="33015" hidden="1" xr:uid="{00000000-0005-0000-0000-000010160000}"/>
    <cellStyle name="40% - Accent3 3 2 4 2" xfId="33163" hidden="1" xr:uid="{00000000-0005-0000-0000-000011160000}"/>
    <cellStyle name="40% - Accent3 3 2 4 2" xfId="33501" hidden="1" xr:uid="{00000000-0005-0000-0000-000012160000}"/>
    <cellStyle name="40% - Accent3 3 2 4 2" xfId="33838" hidden="1" xr:uid="{00000000-0005-0000-0000-000013160000}"/>
    <cellStyle name="40% - Accent3 3 3 3 2" xfId="1683" hidden="1" xr:uid="{00000000-0005-0000-0000-000014160000}"/>
    <cellStyle name="40% - Accent3 3 3 3 2" xfId="2949" hidden="1" xr:uid="{00000000-0005-0000-0000-000015160000}"/>
    <cellStyle name="40% - Accent3 3 3 3 2" xfId="9575" hidden="1" xr:uid="{00000000-0005-0000-0000-000016160000}"/>
    <cellStyle name="40% - Accent3 3 3 3 2" xfId="12088" hidden="1" xr:uid="{00000000-0005-0000-0000-000017160000}"/>
    <cellStyle name="40% - Accent3 3 3 3 2" xfId="15826" hidden="1" xr:uid="{00000000-0005-0000-0000-000018160000}"/>
    <cellStyle name="40% - Accent3 3 3 3 2" xfId="18194" hidden="1" xr:uid="{00000000-0005-0000-0000-000019160000}"/>
    <cellStyle name="40% - Accent3 3 3 3 2" xfId="21463" hidden="1" xr:uid="{00000000-0005-0000-0000-00001A160000}"/>
    <cellStyle name="40% - Accent3 3 3 3 2" xfId="24647" hidden="1" xr:uid="{00000000-0005-0000-0000-00001B160000}"/>
    <cellStyle name="40% - Accent3 3 3 3 2" xfId="28818" hidden="1" xr:uid="{00000000-0005-0000-0000-00001C160000}"/>
    <cellStyle name="40% - Accent3 3 3 3 2" xfId="28933" hidden="1" xr:uid="{00000000-0005-0000-0000-00001D160000}"/>
    <cellStyle name="40% - Accent3 3 3 3 2" xfId="29656" hidden="1" xr:uid="{00000000-0005-0000-0000-00001E160000}"/>
    <cellStyle name="40% - Accent3 3 3 3 2" xfId="29829" hidden="1" xr:uid="{00000000-0005-0000-0000-00001F160000}"/>
    <cellStyle name="40% - Accent3 3 3 3 2" xfId="30222" hidden="1" xr:uid="{00000000-0005-0000-0000-000020160000}"/>
    <cellStyle name="40% - Accent3 3 3 3 2" xfId="30370" hidden="1" xr:uid="{00000000-0005-0000-0000-000021160000}"/>
    <cellStyle name="40% - Accent3 3 3 3 2" xfId="30708" hidden="1" xr:uid="{00000000-0005-0000-0000-000022160000}"/>
    <cellStyle name="40% - Accent3 3 3 3 2" xfId="31045" hidden="1" xr:uid="{00000000-0005-0000-0000-000023160000}"/>
    <cellStyle name="40% - Accent3 3 3 3 2" xfId="31610" hidden="1" xr:uid="{00000000-0005-0000-0000-000024160000}"/>
    <cellStyle name="40% - Accent3 3 3 3 2" xfId="31725" hidden="1" xr:uid="{00000000-0005-0000-0000-000025160000}"/>
    <cellStyle name="40% - Accent3 3 3 3 2" xfId="32448" hidden="1" xr:uid="{00000000-0005-0000-0000-000026160000}"/>
    <cellStyle name="40% - Accent3 3 3 3 2" xfId="32621" hidden="1" xr:uid="{00000000-0005-0000-0000-000027160000}"/>
    <cellStyle name="40% - Accent3 3 3 3 2" xfId="33014" hidden="1" xr:uid="{00000000-0005-0000-0000-000028160000}"/>
    <cellStyle name="40% - Accent3 3 3 3 2" xfId="33162" hidden="1" xr:uid="{00000000-0005-0000-0000-000029160000}"/>
    <cellStyle name="40% - Accent3 3 3 3 2" xfId="33500" hidden="1" xr:uid="{00000000-0005-0000-0000-00002A160000}"/>
    <cellStyle name="40% - Accent3 3 3 3 2" xfId="33837" hidden="1" xr:uid="{00000000-0005-0000-0000-00002B160000}"/>
    <cellStyle name="40% - Accent3 4 2 3 2" xfId="1718" hidden="1" xr:uid="{00000000-0005-0000-0000-00002C160000}"/>
    <cellStyle name="40% - Accent3 4 2 3 2" xfId="2984" hidden="1" xr:uid="{00000000-0005-0000-0000-00002D160000}"/>
    <cellStyle name="40% - Accent3 4 2 3 2" xfId="9610" hidden="1" xr:uid="{00000000-0005-0000-0000-00002E160000}"/>
    <cellStyle name="40% - Accent3 4 2 3 2" xfId="12123" hidden="1" xr:uid="{00000000-0005-0000-0000-00002F160000}"/>
    <cellStyle name="40% - Accent3 4 2 3 2" xfId="15861" hidden="1" xr:uid="{00000000-0005-0000-0000-000030160000}"/>
    <cellStyle name="40% - Accent3 4 2 3 2" xfId="18229" hidden="1" xr:uid="{00000000-0005-0000-0000-000031160000}"/>
    <cellStyle name="40% - Accent3 4 2 3 2" xfId="21498" hidden="1" xr:uid="{00000000-0005-0000-0000-000032160000}"/>
    <cellStyle name="40% - Accent3 4 2 3 2" xfId="24682" hidden="1" xr:uid="{00000000-0005-0000-0000-000033160000}"/>
    <cellStyle name="40% - Accent3 4 2 3 2" xfId="28853" hidden="1" xr:uid="{00000000-0005-0000-0000-000034160000}"/>
    <cellStyle name="40% - Accent3 4 2 3 2" xfId="28968" hidden="1" xr:uid="{00000000-0005-0000-0000-000035160000}"/>
    <cellStyle name="40% - Accent3 4 2 3 2" xfId="29691" hidden="1" xr:uid="{00000000-0005-0000-0000-000036160000}"/>
    <cellStyle name="40% - Accent3 4 2 3 2" xfId="29864" hidden="1" xr:uid="{00000000-0005-0000-0000-000037160000}"/>
    <cellStyle name="40% - Accent3 4 2 3 2" xfId="30257" hidden="1" xr:uid="{00000000-0005-0000-0000-000038160000}"/>
    <cellStyle name="40% - Accent3 4 2 3 2" xfId="30405" hidden="1" xr:uid="{00000000-0005-0000-0000-000039160000}"/>
    <cellStyle name="40% - Accent3 4 2 3 2" xfId="30743" hidden="1" xr:uid="{00000000-0005-0000-0000-00003A160000}"/>
    <cellStyle name="40% - Accent3 4 2 3 2" xfId="31080" hidden="1" xr:uid="{00000000-0005-0000-0000-00003B160000}"/>
    <cellStyle name="40% - Accent3 4 2 3 2" xfId="31645" hidden="1" xr:uid="{00000000-0005-0000-0000-00003C160000}"/>
    <cellStyle name="40% - Accent3 4 2 3 2" xfId="31760" hidden="1" xr:uid="{00000000-0005-0000-0000-00003D160000}"/>
    <cellStyle name="40% - Accent3 4 2 3 2" xfId="32483" hidden="1" xr:uid="{00000000-0005-0000-0000-00003E160000}"/>
    <cellStyle name="40% - Accent3 4 2 3 2" xfId="32656" hidden="1" xr:uid="{00000000-0005-0000-0000-00003F160000}"/>
    <cellStyle name="40% - Accent3 4 2 3 2" xfId="33049" hidden="1" xr:uid="{00000000-0005-0000-0000-000040160000}"/>
    <cellStyle name="40% - Accent3 4 2 3 2" xfId="33197" hidden="1" xr:uid="{00000000-0005-0000-0000-000041160000}"/>
    <cellStyle name="40% - Accent3 4 2 3 2" xfId="33535" hidden="1" xr:uid="{00000000-0005-0000-0000-000042160000}"/>
    <cellStyle name="40% - Accent3 4 2 3 2" xfId="33872" hidden="1" xr:uid="{00000000-0005-0000-0000-000043160000}"/>
    <cellStyle name="40% - Accent3 4 2 4 2" xfId="1686" hidden="1" xr:uid="{00000000-0005-0000-0000-000044160000}"/>
    <cellStyle name="40% - Accent3 4 2 4 2" xfId="2952" hidden="1" xr:uid="{00000000-0005-0000-0000-000045160000}"/>
    <cellStyle name="40% - Accent3 4 2 4 2" xfId="9578" hidden="1" xr:uid="{00000000-0005-0000-0000-000046160000}"/>
    <cellStyle name="40% - Accent3 4 2 4 2" xfId="12091" hidden="1" xr:uid="{00000000-0005-0000-0000-000047160000}"/>
    <cellStyle name="40% - Accent3 4 2 4 2" xfId="15829" hidden="1" xr:uid="{00000000-0005-0000-0000-000048160000}"/>
    <cellStyle name="40% - Accent3 4 2 4 2" xfId="18197" hidden="1" xr:uid="{00000000-0005-0000-0000-000049160000}"/>
    <cellStyle name="40% - Accent3 4 2 4 2" xfId="21466" hidden="1" xr:uid="{00000000-0005-0000-0000-00004A160000}"/>
    <cellStyle name="40% - Accent3 4 2 4 2" xfId="24650" hidden="1" xr:uid="{00000000-0005-0000-0000-00004B160000}"/>
    <cellStyle name="40% - Accent3 4 2 4 2" xfId="28821" hidden="1" xr:uid="{00000000-0005-0000-0000-00004C160000}"/>
    <cellStyle name="40% - Accent3 4 2 4 2" xfId="28936" hidden="1" xr:uid="{00000000-0005-0000-0000-00004D160000}"/>
    <cellStyle name="40% - Accent3 4 2 4 2" xfId="29659" hidden="1" xr:uid="{00000000-0005-0000-0000-00004E160000}"/>
    <cellStyle name="40% - Accent3 4 2 4 2" xfId="29832" hidden="1" xr:uid="{00000000-0005-0000-0000-00004F160000}"/>
    <cellStyle name="40% - Accent3 4 2 4 2" xfId="30225" hidden="1" xr:uid="{00000000-0005-0000-0000-000050160000}"/>
    <cellStyle name="40% - Accent3 4 2 4 2" xfId="30373" hidden="1" xr:uid="{00000000-0005-0000-0000-000051160000}"/>
    <cellStyle name="40% - Accent3 4 2 4 2" xfId="30711" hidden="1" xr:uid="{00000000-0005-0000-0000-000052160000}"/>
    <cellStyle name="40% - Accent3 4 2 4 2" xfId="31048" hidden="1" xr:uid="{00000000-0005-0000-0000-000053160000}"/>
    <cellStyle name="40% - Accent3 4 2 4 2" xfId="31613" hidden="1" xr:uid="{00000000-0005-0000-0000-000054160000}"/>
    <cellStyle name="40% - Accent3 4 2 4 2" xfId="31728" hidden="1" xr:uid="{00000000-0005-0000-0000-000055160000}"/>
    <cellStyle name="40% - Accent3 4 2 4 2" xfId="32451" hidden="1" xr:uid="{00000000-0005-0000-0000-000056160000}"/>
    <cellStyle name="40% - Accent3 4 2 4 2" xfId="32624" hidden="1" xr:uid="{00000000-0005-0000-0000-000057160000}"/>
    <cellStyle name="40% - Accent3 4 2 4 2" xfId="33017" hidden="1" xr:uid="{00000000-0005-0000-0000-000058160000}"/>
    <cellStyle name="40% - Accent3 4 2 4 2" xfId="33165" hidden="1" xr:uid="{00000000-0005-0000-0000-000059160000}"/>
    <cellStyle name="40% - Accent3 4 2 4 2" xfId="33503" hidden="1" xr:uid="{00000000-0005-0000-0000-00005A160000}"/>
    <cellStyle name="40% - Accent3 4 2 4 2" xfId="33840" hidden="1" xr:uid="{00000000-0005-0000-0000-00005B160000}"/>
    <cellStyle name="40% - Accent3 4 3 3 2" xfId="1685" hidden="1" xr:uid="{00000000-0005-0000-0000-00005C160000}"/>
    <cellStyle name="40% - Accent3 4 3 3 2" xfId="2951" hidden="1" xr:uid="{00000000-0005-0000-0000-00005D160000}"/>
    <cellStyle name="40% - Accent3 4 3 3 2" xfId="9577" hidden="1" xr:uid="{00000000-0005-0000-0000-00005E160000}"/>
    <cellStyle name="40% - Accent3 4 3 3 2" xfId="12090" hidden="1" xr:uid="{00000000-0005-0000-0000-00005F160000}"/>
    <cellStyle name="40% - Accent3 4 3 3 2" xfId="15828" hidden="1" xr:uid="{00000000-0005-0000-0000-000060160000}"/>
    <cellStyle name="40% - Accent3 4 3 3 2" xfId="18196" hidden="1" xr:uid="{00000000-0005-0000-0000-000061160000}"/>
    <cellStyle name="40% - Accent3 4 3 3 2" xfId="21465" hidden="1" xr:uid="{00000000-0005-0000-0000-000062160000}"/>
    <cellStyle name="40% - Accent3 4 3 3 2" xfId="24649" hidden="1" xr:uid="{00000000-0005-0000-0000-000063160000}"/>
    <cellStyle name="40% - Accent3 4 3 3 2" xfId="28820" hidden="1" xr:uid="{00000000-0005-0000-0000-000064160000}"/>
    <cellStyle name="40% - Accent3 4 3 3 2" xfId="28935" hidden="1" xr:uid="{00000000-0005-0000-0000-000065160000}"/>
    <cellStyle name="40% - Accent3 4 3 3 2" xfId="29658" hidden="1" xr:uid="{00000000-0005-0000-0000-000066160000}"/>
    <cellStyle name="40% - Accent3 4 3 3 2" xfId="29831" hidden="1" xr:uid="{00000000-0005-0000-0000-000067160000}"/>
    <cellStyle name="40% - Accent3 4 3 3 2" xfId="30224" hidden="1" xr:uid="{00000000-0005-0000-0000-000068160000}"/>
    <cellStyle name="40% - Accent3 4 3 3 2" xfId="30372" hidden="1" xr:uid="{00000000-0005-0000-0000-000069160000}"/>
    <cellStyle name="40% - Accent3 4 3 3 2" xfId="30710" hidden="1" xr:uid="{00000000-0005-0000-0000-00006A160000}"/>
    <cellStyle name="40% - Accent3 4 3 3 2" xfId="31047" hidden="1" xr:uid="{00000000-0005-0000-0000-00006B160000}"/>
    <cellStyle name="40% - Accent3 4 3 3 2" xfId="31612" hidden="1" xr:uid="{00000000-0005-0000-0000-00006C160000}"/>
    <cellStyle name="40% - Accent3 4 3 3 2" xfId="31727" hidden="1" xr:uid="{00000000-0005-0000-0000-00006D160000}"/>
    <cellStyle name="40% - Accent3 4 3 3 2" xfId="32450" hidden="1" xr:uid="{00000000-0005-0000-0000-00006E160000}"/>
    <cellStyle name="40% - Accent3 4 3 3 2" xfId="32623" hidden="1" xr:uid="{00000000-0005-0000-0000-00006F160000}"/>
    <cellStyle name="40% - Accent3 4 3 3 2" xfId="33016" hidden="1" xr:uid="{00000000-0005-0000-0000-000070160000}"/>
    <cellStyle name="40% - Accent3 4 3 3 2" xfId="33164" hidden="1" xr:uid="{00000000-0005-0000-0000-000071160000}"/>
    <cellStyle name="40% - Accent3 4 3 3 2" xfId="33502" hidden="1" xr:uid="{00000000-0005-0000-0000-000072160000}"/>
    <cellStyle name="40% - Accent3 4 3 3 2" xfId="33839" hidden="1" xr:uid="{00000000-0005-0000-0000-000073160000}"/>
    <cellStyle name="40% - Accent3 5 2" xfId="1646" hidden="1" xr:uid="{00000000-0005-0000-0000-000074160000}"/>
    <cellStyle name="40% - Accent3 5 2" xfId="2912" hidden="1" xr:uid="{00000000-0005-0000-0000-000075160000}"/>
    <cellStyle name="40% - Accent3 5 2" xfId="9538" hidden="1" xr:uid="{00000000-0005-0000-0000-000076160000}"/>
    <cellStyle name="40% - Accent3 5 2" xfId="12051" hidden="1" xr:uid="{00000000-0005-0000-0000-000077160000}"/>
    <cellStyle name="40% - Accent3 5 2" xfId="15789" hidden="1" xr:uid="{00000000-0005-0000-0000-000078160000}"/>
    <cellStyle name="40% - Accent3 5 2" xfId="18157" hidden="1" xr:uid="{00000000-0005-0000-0000-000079160000}"/>
    <cellStyle name="40% - Accent3 5 2" xfId="21426" hidden="1" xr:uid="{00000000-0005-0000-0000-00007A160000}"/>
    <cellStyle name="40% - Accent3 5 2" xfId="24610" hidden="1" xr:uid="{00000000-0005-0000-0000-00007B160000}"/>
    <cellStyle name="40% - Accent3 5 2" xfId="28781" hidden="1" xr:uid="{00000000-0005-0000-0000-00007C160000}"/>
    <cellStyle name="40% - Accent3 5 2" xfId="28896" hidden="1" xr:uid="{00000000-0005-0000-0000-00007D160000}"/>
    <cellStyle name="40% - Accent3 5 2" xfId="29619" hidden="1" xr:uid="{00000000-0005-0000-0000-00007E160000}"/>
    <cellStyle name="40% - Accent3 5 2" xfId="29792" hidden="1" xr:uid="{00000000-0005-0000-0000-00007F160000}"/>
    <cellStyle name="40% - Accent3 5 2" xfId="30185" hidden="1" xr:uid="{00000000-0005-0000-0000-000080160000}"/>
    <cellStyle name="40% - Accent3 5 2" xfId="30333" hidden="1" xr:uid="{00000000-0005-0000-0000-000081160000}"/>
    <cellStyle name="40% - Accent3 5 2" xfId="30671" hidden="1" xr:uid="{00000000-0005-0000-0000-000082160000}"/>
    <cellStyle name="40% - Accent3 5 2" xfId="31008" hidden="1" xr:uid="{00000000-0005-0000-0000-000083160000}"/>
    <cellStyle name="40% - Accent3 5 2" xfId="31573" hidden="1" xr:uid="{00000000-0005-0000-0000-000084160000}"/>
    <cellStyle name="40% - Accent3 5 2" xfId="31688" hidden="1" xr:uid="{00000000-0005-0000-0000-000085160000}"/>
    <cellStyle name="40% - Accent3 5 2" xfId="32411" hidden="1" xr:uid="{00000000-0005-0000-0000-000086160000}"/>
    <cellStyle name="40% - Accent3 5 2" xfId="32584" hidden="1" xr:uid="{00000000-0005-0000-0000-000087160000}"/>
    <cellStyle name="40% - Accent3 5 2" xfId="32977" hidden="1" xr:uid="{00000000-0005-0000-0000-000088160000}"/>
    <cellStyle name="40% - Accent3 5 2" xfId="33125" hidden="1" xr:uid="{00000000-0005-0000-0000-000089160000}"/>
    <cellStyle name="40% - Accent3 5 2" xfId="33463" hidden="1" xr:uid="{00000000-0005-0000-0000-00008A160000}"/>
    <cellStyle name="40% - Accent3 5 2" xfId="33800" hidden="1" xr:uid="{00000000-0005-0000-0000-00008B160000}"/>
    <cellStyle name="40% - Accent3 7" xfId="416" hidden="1" xr:uid="{00000000-0005-0000-0000-00008C160000}"/>
    <cellStyle name="40% - Accent3 7" xfId="624" hidden="1" xr:uid="{00000000-0005-0000-0000-00008D160000}"/>
    <cellStyle name="40% - Accent3 7" xfId="961" hidden="1" xr:uid="{00000000-0005-0000-0000-00008E160000}"/>
    <cellStyle name="40% - Accent3 7" xfId="1303" hidden="1" xr:uid="{00000000-0005-0000-0000-00008F160000}"/>
    <cellStyle name="40% - Accent3 7" xfId="6512" hidden="1" xr:uid="{00000000-0005-0000-0000-000090160000}"/>
    <cellStyle name="40% - Accent3 7" xfId="6851" hidden="1" xr:uid="{00000000-0005-0000-0000-000091160000}"/>
    <cellStyle name="40% - Accent3 7" xfId="7194" hidden="1" xr:uid="{00000000-0005-0000-0000-000092160000}"/>
    <cellStyle name="40% - Accent3 7" xfId="5544" hidden="1" xr:uid="{00000000-0005-0000-0000-000093160000}"/>
    <cellStyle name="40% - Accent3 7" xfId="5212" hidden="1" xr:uid="{00000000-0005-0000-0000-000094160000}"/>
    <cellStyle name="40% - Accent3 7" xfId="5002" hidden="1" xr:uid="{00000000-0005-0000-0000-000095160000}"/>
    <cellStyle name="40% - Accent3 7" xfId="10878" hidden="1" xr:uid="{00000000-0005-0000-0000-000096160000}"/>
    <cellStyle name="40% - Accent3 7" xfId="13290" hidden="1" xr:uid="{00000000-0005-0000-0000-000097160000}"/>
    <cellStyle name="40% - Accent3 7" xfId="13632" hidden="1" xr:uid="{00000000-0005-0000-0000-000098160000}"/>
    <cellStyle name="40% - Accent3 7" xfId="4607" hidden="1" xr:uid="{00000000-0005-0000-0000-000099160000}"/>
    <cellStyle name="40% - Accent3 7" xfId="5528" hidden="1" xr:uid="{00000000-0005-0000-0000-00009A160000}"/>
    <cellStyle name="40% - Accent3 7" xfId="5756" hidden="1" xr:uid="{00000000-0005-0000-0000-00009B160000}"/>
    <cellStyle name="40% - Accent3 7" xfId="17048" hidden="1" xr:uid="{00000000-0005-0000-0000-00009C160000}"/>
    <cellStyle name="40% - Accent3 7" xfId="19373" hidden="1" xr:uid="{00000000-0005-0000-0000-00009D160000}"/>
    <cellStyle name="40% - Accent3 7" xfId="19715" hidden="1" xr:uid="{00000000-0005-0000-0000-00009E160000}"/>
    <cellStyle name="40% - Accent3 7" xfId="20333" hidden="1" xr:uid="{00000000-0005-0000-0000-00009F160000}"/>
    <cellStyle name="40% - Accent3 7" xfId="22626" hidden="1" xr:uid="{00000000-0005-0000-0000-0000A0160000}"/>
    <cellStyle name="40% - Accent3 7" xfId="22968" hidden="1" xr:uid="{00000000-0005-0000-0000-0000A1160000}"/>
    <cellStyle name="40% - Accent3 7" xfId="23537" hidden="1" xr:uid="{00000000-0005-0000-0000-0000A2160000}"/>
    <cellStyle name="40% - Accent3 7" xfId="25792" hidden="1" xr:uid="{00000000-0005-0000-0000-0000A3160000}"/>
    <cellStyle name="40% - Accent3 7" xfId="28458" hidden="1" xr:uid="{00000000-0005-0000-0000-0000A4160000}"/>
    <cellStyle name="40% - Accent3 7" xfId="28535" hidden="1" xr:uid="{00000000-0005-0000-0000-0000A5160000}"/>
    <cellStyle name="40% - Accent3 7" xfId="28613" hidden="1" xr:uid="{00000000-0005-0000-0000-0000A6160000}"/>
    <cellStyle name="40% - Accent3 7" xfId="28691" hidden="1" xr:uid="{00000000-0005-0000-0000-0000A7160000}"/>
    <cellStyle name="40% - Accent3 7" xfId="29273" hidden="1" xr:uid="{00000000-0005-0000-0000-0000A8160000}"/>
    <cellStyle name="40% - Accent3 7" xfId="29352" hidden="1" xr:uid="{00000000-0005-0000-0000-0000A9160000}"/>
    <cellStyle name="40% - Accent3 7" xfId="29430" hidden="1" xr:uid="{00000000-0005-0000-0000-0000AA160000}"/>
    <cellStyle name="40% - Accent3 7" xfId="29156" hidden="1" xr:uid="{00000000-0005-0000-0000-0000AB160000}"/>
    <cellStyle name="40% - Accent3 7" xfId="29108" hidden="1" xr:uid="{00000000-0005-0000-0000-0000AC160000}"/>
    <cellStyle name="40% - Accent3 7" xfId="29082" hidden="1" xr:uid="{00000000-0005-0000-0000-0000AD160000}"/>
    <cellStyle name="40% - Accent3 7" xfId="29742" hidden="1" xr:uid="{00000000-0005-0000-0000-0000AE160000}"/>
    <cellStyle name="40% - Accent3 7" xfId="29947" hidden="1" xr:uid="{00000000-0005-0000-0000-0000AF160000}"/>
    <cellStyle name="40% - Accent3 7" xfId="30025" hidden="1" xr:uid="{00000000-0005-0000-0000-0000B0160000}"/>
    <cellStyle name="40% - Accent3 7" xfId="29029" hidden="1" xr:uid="{00000000-0005-0000-0000-0000B1160000}"/>
    <cellStyle name="40% - Accent3 7" xfId="29155" hidden="1" xr:uid="{00000000-0005-0000-0000-0000B2160000}"/>
    <cellStyle name="40% - Accent3 7" xfId="29186" hidden="1" xr:uid="{00000000-0005-0000-0000-0000B3160000}"/>
    <cellStyle name="40% - Accent3 7" xfId="30291" hidden="1" xr:uid="{00000000-0005-0000-0000-0000B4160000}"/>
    <cellStyle name="40% - Accent3 7" xfId="30479" hidden="1" xr:uid="{00000000-0005-0000-0000-0000B5160000}"/>
    <cellStyle name="40% - Accent3 7" xfId="30557" hidden="1" xr:uid="{00000000-0005-0000-0000-0000B6160000}"/>
    <cellStyle name="40% - Accent3 7" xfId="30633" hidden="1" xr:uid="{00000000-0005-0000-0000-0000B7160000}"/>
    <cellStyle name="40% - Accent3 7" xfId="30816" hidden="1" xr:uid="{00000000-0005-0000-0000-0000B8160000}"/>
    <cellStyle name="40% - Accent3 7" xfId="30894" hidden="1" xr:uid="{00000000-0005-0000-0000-0000B9160000}"/>
    <cellStyle name="40% - Accent3 7" xfId="30970" hidden="1" xr:uid="{00000000-0005-0000-0000-0000BA160000}"/>
    <cellStyle name="40% - Accent3 7" xfId="31153" hidden="1" xr:uid="{00000000-0005-0000-0000-0000BB160000}"/>
    <cellStyle name="40% - Accent3 7" xfId="31250" hidden="1" xr:uid="{00000000-0005-0000-0000-0000BC160000}"/>
    <cellStyle name="40% - Accent3 7" xfId="31327" hidden="1" xr:uid="{00000000-0005-0000-0000-0000BD160000}"/>
    <cellStyle name="40% - Accent3 7" xfId="31405" hidden="1" xr:uid="{00000000-0005-0000-0000-0000BE160000}"/>
    <cellStyle name="40% - Accent3 7" xfId="31483" hidden="1" xr:uid="{00000000-0005-0000-0000-0000BF160000}"/>
    <cellStyle name="40% - Accent3 7" xfId="32065" hidden="1" xr:uid="{00000000-0005-0000-0000-0000C0160000}"/>
    <cellStyle name="40% - Accent3 7" xfId="32144" hidden="1" xr:uid="{00000000-0005-0000-0000-0000C1160000}"/>
    <cellStyle name="40% - Accent3 7" xfId="32222" hidden="1" xr:uid="{00000000-0005-0000-0000-0000C2160000}"/>
    <cellStyle name="40% - Accent3 7" xfId="31948" hidden="1" xr:uid="{00000000-0005-0000-0000-0000C3160000}"/>
    <cellStyle name="40% - Accent3 7" xfId="31900" hidden="1" xr:uid="{00000000-0005-0000-0000-0000C4160000}"/>
    <cellStyle name="40% - Accent3 7" xfId="31874" hidden="1" xr:uid="{00000000-0005-0000-0000-0000C5160000}"/>
    <cellStyle name="40% - Accent3 7" xfId="32534" hidden="1" xr:uid="{00000000-0005-0000-0000-0000C6160000}"/>
    <cellStyle name="40% - Accent3 7" xfId="32739" hidden="1" xr:uid="{00000000-0005-0000-0000-0000C7160000}"/>
    <cellStyle name="40% - Accent3 7" xfId="32817" hidden="1" xr:uid="{00000000-0005-0000-0000-0000C8160000}"/>
    <cellStyle name="40% - Accent3 7" xfId="31821" hidden="1" xr:uid="{00000000-0005-0000-0000-0000C9160000}"/>
    <cellStyle name="40% - Accent3 7" xfId="31947" hidden="1" xr:uid="{00000000-0005-0000-0000-0000CA160000}"/>
    <cellStyle name="40% - Accent3 7" xfId="31978" hidden="1" xr:uid="{00000000-0005-0000-0000-0000CB160000}"/>
    <cellStyle name="40% - Accent3 7" xfId="33083" hidden="1" xr:uid="{00000000-0005-0000-0000-0000CC160000}"/>
    <cellStyle name="40% - Accent3 7" xfId="33271" hidden="1" xr:uid="{00000000-0005-0000-0000-0000CD160000}"/>
    <cellStyle name="40% - Accent3 7" xfId="33349" hidden="1" xr:uid="{00000000-0005-0000-0000-0000CE160000}"/>
    <cellStyle name="40% - Accent3 7" xfId="33425" hidden="1" xr:uid="{00000000-0005-0000-0000-0000CF160000}"/>
    <cellStyle name="40% - Accent3 7" xfId="33608" hidden="1" xr:uid="{00000000-0005-0000-0000-0000D0160000}"/>
    <cellStyle name="40% - Accent3 7" xfId="33686" hidden="1" xr:uid="{00000000-0005-0000-0000-0000D1160000}"/>
    <cellStyle name="40% - Accent3 7" xfId="33762" hidden="1" xr:uid="{00000000-0005-0000-0000-0000D2160000}"/>
    <cellStyle name="40% - Accent3 7" xfId="33945" hidden="1" xr:uid="{00000000-0005-0000-0000-0000D3160000}"/>
    <cellStyle name="40% - Accent3 8" xfId="463" hidden="1" xr:uid="{00000000-0005-0000-0000-0000D4160000}"/>
    <cellStyle name="40% - Accent3 8" xfId="425" hidden="1" xr:uid="{00000000-0005-0000-0000-0000D5160000}"/>
    <cellStyle name="40% - Accent3 8" xfId="952" hidden="1" xr:uid="{00000000-0005-0000-0000-0000D6160000}"/>
    <cellStyle name="40% - Accent3 8" xfId="1294" hidden="1" xr:uid="{00000000-0005-0000-0000-0000D7160000}"/>
    <cellStyle name="40% - Accent3 8" xfId="6364" hidden="1" xr:uid="{00000000-0005-0000-0000-0000D8160000}"/>
    <cellStyle name="40% - Accent3 8" xfId="6842" hidden="1" xr:uid="{00000000-0005-0000-0000-0000D9160000}"/>
    <cellStyle name="40% - Accent3 8" xfId="7185" hidden="1" xr:uid="{00000000-0005-0000-0000-0000DA160000}"/>
    <cellStyle name="40% - Accent3 8" xfId="5677" hidden="1" xr:uid="{00000000-0005-0000-0000-0000DB160000}"/>
    <cellStyle name="40% - Accent3 8" xfId="10750" hidden="1" xr:uid="{00000000-0005-0000-0000-0000DC160000}"/>
    <cellStyle name="40% - Accent3 8" xfId="6290" hidden="1" xr:uid="{00000000-0005-0000-0000-0000DD160000}"/>
    <cellStyle name="40% - Accent3 8" xfId="10277" hidden="1" xr:uid="{00000000-0005-0000-0000-0000DE160000}"/>
    <cellStyle name="40% - Accent3 8" xfId="13281" hidden="1" xr:uid="{00000000-0005-0000-0000-0000DF160000}"/>
    <cellStyle name="40% - Accent3 8" xfId="13623" hidden="1" xr:uid="{00000000-0005-0000-0000-0000E0160000}"/>
    <cellStyle name="40% - Accent3 8" xfId="4091" hidden="1" xr:uid="{00000000-0005-0000-0000-0000E1160000}"/>
    <cellStyle name="40% - Accent3 8" xfId="16959" hidden="1" xr:uid="{00000000-0005-0000-0000-0000E2160000}"/>
    <cellStyle name="40% - Accent3 8" xfId="12444" hidden="1" xr:uid="{00000000-0005-0000-0000-0000E3160000}"/>
    <cellStyle name="40% - Accent3 8" xfId="16516" hidden="1" xr:uid="{00000000-0005-0000-0000-0000E4160000}"/>
    <cellStyle name="40% - Accent3 8" xfId="19364" hidden="1" xr:uid="{00000000-0005-0000-0000-0000E5160000}"/>
    <cellStyle name="40% - Accent3 8" xfId="19706" hidden="1" xr:uid="{00000000-0005-0000-0000-0000E6160000}"/>
    <cellStyle name="40% - Accent3 8" xfId="20085" hidden="1" xr:uid="{00000000-0005-0000-0000-0000E7160000}"/>
    <cellStyle name="40% - Accent3 8" xfId="22617" hidden="1" xr:uid="{00000000-0005-0000-0000-0000E8160000}"/>
    <cellStyle name="40% - Accent3 8" xfId="22959" hidden="1" xr:uid="{00000000-0005-0000-0000-0000E9160000}"/>
    <cellStyle name="40% - Accent3 8" xfId="23320" hidden="1" xr:uid="{00000000-0005-0000-0000-0000EA160000}"/>
    <cellStyle name="40% - Accent3 8" xfId="25783" hidden="1" xr:uid="{00000000-0005-0000-0000-0000EB160000}"/>
    <cellStyle name="40% - Accent3 8" xfId="28474" hidden="1" xr:uid="{00000000-0005-0000-0000-0000EC160000}"/>
    <cellStyle name="40% - Accent3 8" xfId="28463" hidden="1" xr:uid="{00000000-0005-0000-0000-0000ED160000}"/>
    <cellStyle name="40% - Accent3 8" xfId="28610" hidden="1" xr:uid="{00000000-0005-0000-0000-0000EE160000}"/>
    <cellStyle name="40% - Accent3 8" xfId="28688" hidden="1" xr:uid="{00000000-0005-0000-0000-0000EF160000}"/>
    <cellStyle name="40% - Accent3 8" xfId="29268" hidden="1" xr:uid="{00000000-0005-0000-0000-0000F0160000}"/>
    <cellStyle name="40% - Accent3 8" xfId="29349" hidden="1" xr:uid="{00000000-0005-0000-0000-0000F1160000}"/>
    <cellStyle name="40% - Accent3 8" xfId="29427" hidden="1" xr:uid="{00000000-0005-0000-0000-0000F2160000}"/>
    <cellStyle name="40% - Accent3 8" xfId="29176" hidden="1" xr:uid="{00000000-0005-0000-0000-0000F3160000}"/>
    <cellStyle name="40% - Accent3 8" xfId="29724" hidden="1" xr:uid="{00000000-0005-0000-0000-0000F4160000}"/>
    <cellStyle name="40% - Accent3 8" xfId="29252" hidden="1" xr:uid="{00000000-0005-0000-0000-0000F5160000}"/>
    <cellStyle name="40% - Accent3 8" xfId="29700" hidden="1" xr:uid="{00000000-0005-0000-0000-0000F6160000}"/>
    <cellStyle name="40% - Accent3 8" xfId="29944" hidden="1" xr:uid="{00000000-0005-0000-0000-0000F7160000}"/>
    <cellStyle name="40% - Accent3 8" xfId="30022" hidden="1" xr:uid="{00000000-0005-0000-0000-0000F8160000}"/>
    <cellStyle name="40% - Accent3 8" xfId="28978" hidden="1" xr:uid="{00000000-0005-0000-0000-0000F9160000}"/>
    <cellStyle name="40% - Accent3 8" xfId="30282" hidden="1" xr:uid="{00000000-0005-0000-0000-0000FA160000}"/>
    <cellStyle name="40% - Accent3 8" xfId="29874" hidden="1" xr:uid="{00000000-0005-0000-0000-0000FB160000}"/>
    <cellStyle name="40% - Accent3 8" xfId="30265" hidden="1" xr:uid="{00000000-0005-0000-0000-0000FC160000}"/>
    <cellStyle name="40% - Accent3 8" xfId="30476" hidden="1" xr:uid="{00000000-0005-0000-0000-0000FD160000}"/>
    <cellStyle name="40% - Accent3 8" xfId="30554" hidden="1" xr:uid="{00000000-0005-0000-0000-0000FE160000}"/>
    <cellStyle name="40% - Accent3 8" xfId="30628" hidden="1" xr:uid="{00000000-0005-0000-0000-0000FF160000}"/>
    <cellStyle name="40% - Accent3 8" xfId="30813" hidden="1" xr:uid="{00000000-0005-0000-0000-000000170000}"/>
    <cellStyle name="40% - Accent3 8" xfId="30891" hidden="1" xr:uid="{00000000-0005-0000-0000-000001170000}"/>
    <cellStyle name="40% - Accent3 8" xfId="30965" hidden="1" xr:uid="{00000000-0005-0000-0000-000002170000}"/>
    <cellStyle name="40% - Accent3 8" xfId="31150" hidden="1" xr:uid="{00000000-0005-0000-0000-000003170000}"/>
    <cellStyle name="40% - Accent3 8" xfId="31266" hidden="1" xr:uid="{00000000-0005-0000-0000-000004170000}"/>
    <cellStyle name="40% - Accent3 8" xfId="31255" hidden="1" xr:uid="{00000000-0005-0000-0000-000005170000}"/>
    <cellStyle name="40% - Accent3 8" xfId="31402" hidden="1" xr:uid="{00000000-0005-0000-0000-000006170000}"/>
    <cellStyle name="40% - Accent3 8" xfId="31480" hidden="1" xr:uid="{00000000-0005-0000-0000-000007170000}"/>
    <cellStyle name="40% - Accent3 8" xfId="32060" hidden="1" xr:uid="{00000000-0005-0000-0000-000008170000}"/>
    <cellStyle name="40% - Accent3 8" xfId="32141" hidden="1" xr:uid="{00000000-0005-0000-0000-000009170000}"/>
    <cellStyle name="40% - Accent3 8" xfId="32219" hidden="1" xr:uid="{00000000-0005-0000-0000-00000A170000}"/>
    <cellStyle name="40% - Accent3 8" xfId="31968" hidden="1" xr:uid="{00000000-0005-0000-0000-00000B170000}"/>
    <cellStyle name="40% - Accent3 8" xfId="32516" hidden="1" xr:uid="{00000000-0005-0000-0000-00000C170000}"/>
    <cellStyle name="40% - Accent3 8" xfId="32044" hidden="1" xr:uid="{00000000-0005-0000-0000-00000D170000}"/>
    <cellStyle name="40% - Accent3 8" xfId="32492" hidden="1" xr:uid="{00000000-0005-0000-0000-00000E170000}"/>
    <cellStyle name="40% - Accent3 8" xfId="32736" hidden="1" xr:uid="{00000000-0005-0000-0000-00000F170000}"/>
    <cellStyle name="40% - Accent3 8" xfId="32814" hidden="1" xr:uid="{00000000-0005-0000-0000-000010170000}"/>
    <cellStyle name="40% - Accent3 8" xfId="31770" hidden="1" xr:uid="{00000000-0005-0000-0000-000011170000}"/>
    <cellStyle name="40% - Accent3 8" xfId="33074" hidden="1" xr:uid="{00000000-0005-0000-0000-000012170000}"/>
    <cellStyle name="40% - Accent3 8" xfId="32666" hidden="1" xr:uid="{00000000-0005-0000-0000-000013170000}"/>
    <cellStyle name="40% - Accent3 8" xfId="33057" hidden="1" xr:uid="{00000000-0005-0000-0000-000014170000}"/>
    <cellStyle name="40% - Accent3 8" xfId="33268" hidden="1" xr:uid="{00000000-0005-0000-0000-000015170000}"/>
    <cellStyle name="40% - Accent3 8" xfId="33346" hidden="1" xr:uid="{00000000-0005-0000-0000-000016170000}"/>
    <cellStyle name="40% - Accent3 8" xfId="33420" hidden="1" xr:uid="{00000000-0005-0000-0000-000017170000}"/>
    <cellStyle name="40% - Accent3 8" xfId="33605" hidden="1" xr:uid="{00000000-0005-0000-0000-000018170000}"/>
    <cellStyle name="40% - Accent3 8" xfId="33683" hidden="1" xr:uid="{00000000-0005-0000-0000-000019170000}"/>
    <cellStyle name="40% - Accent3 8" xfId="33757" hidden="1" xr:uid="{00000000-0005-0000-0000-00001A170000}"/>
    <cellStyle name="40% - Accent3 8" xfId="33942" hidden="1" xr:uid="{00000000-0005-0000-0000-00001B170000}"/>
    <cellStyle name="40% - Accent3 9" xfId="497" hidden="1" xr:uid="{00000000-0005-0000-0000-00001C170000}"/>
    <cellStyle name="40% - Accent3 9" xfId="819" hidden="1" xr:uid="{00000000-0005-0000-0000-00001D170000}"/>
    <cellStyle name="40% - Accent3 9" xfId="1143" hidden="1" xr:uid="{00000000-0005-0000-0000-00001E170000}"/>
    <cellStyle name="40% - Accent3 9" xfId="1485" hidden="1" xr:uid="{00000000-0005-0000-0000-00001F170000}"/>
    <cellStyle name="40% - Accent3 9" xfId="6709" hidden="1" xr:uid="{00000000-0005-0000-0000-000020170000}"/>
    <cellStyle name="40% - Accent3 9" xfId="7034" hidden="1" xr:uid="{00000000-0005-0000-0000-000021170000}"/>
    <cellStyle name="40% - Accent3 9" xfId="7379" hidden="1" xr:uid="{00000000-0005-0000-0000-000022170000}"/>
    <cellStyle name="40% - Accent3 9" xfId="7670" hidden="1" xr:uid="{00000000-0005-0000-0000-000023170000}"/>
    <cellStyle name="40% - Accent3 9" xfId="5494" hidden="1" xr:uid="{00000000-0005-0000-0000-000024170000}"/>
    <cellStyle name="40% - Accent3 9" xfId="4878" hidden="1" xr:uid="{00000000-0005-0000-0000-000025170000}"/>
    <cellStyle name="40% - Accent3 9" xfId="13148" hidden="1" xr:uid="{00000000-0005-0000-0000-000026170000}"/>
    <cellStyle name="40% - Accent3 9" xfId="13472" hidden="1" xr:uid="{00000000-0005-0000-0000-000027170000}"/>
    <cellStyle name="40% - Accent3 9" xfId="13814" hidden="1" xr:uid="{00000000-0005-0000-0000-000028170000}"/>
    <cellStyle name="40% - Accent3 9" xfId="14068" hidden="1" xr:uid="{00000000-0005-0000-0000-000029170000}"/>
    <cellStyle name="40% - Accent3 9" xfId="10822" hidden="1" xr:uid="{00000000-0005-0000-0000-00002A170000}"/>
    <cellStyle name="40% - Accent3 9" xfId="5707" hidden="1" xr:uid="{00000000-0005-0000-0000-00002B170000}"/>
    <cellStyle name="40% - Accent3 9" xfId="19229" hidden="1" xr:uid="{00000000-0005-0000-0000-00002C170000}"/>
    <cellStyle name="40% - Accent3 9" xfId="19555" hidden="1" xr:uid="{00000000-0005-0000-0000-00002D170000}"/>
    <cellStyle name="40% - Accent3 9" xfId="19897" hidden="1" xr:uid="{00000000-0005-0000-0000-00002E170000}"/>
    <cellStyle name="40% - Accent3 9" xfId="22482" hidden="1" xr:uid="{00000000-0005-0000-0000-00002F170000}"/>
    <cellStyle name="40% - Accent3 9" xfId="22808" hidden="1" xr:uid="{00000000-0005-0000-0000-000030170000}"/>
    <cellStyle name="40% - Accent3 9" xfId="23150" hidden="1" xr:uid="{00000000-0005-0000-0000-000031170000}"/>
    <cellStyle name="40% - Accent3 9" xfId="25650" hidden="1" xr:uid="{00000000-0005-0000-0000-000032170000}"/>
    <cellStyle name="40% - Accent3 9" xfId="25974" hidden="1" xr:uid="{00000000-0005-0000-0000-000033170000}"/>
    <cellStyle name="40% - Accent3 9" xfId="28487" hidden="1" xr:uid="{00000000-0005-0000-0000-000034170000}"/>
    <cellStyle name="40% - Accent3 9" xfId="28561" hidden="1" xr:uid="{00000000-0005-0000-0000-000035170000}"/>
    <cellStyle name="40% - Accent3 9" xfId="28637" hidden="1" xr:uid="{00000000-0005-0000-0000-000036170000}"/>
    <cellStyle name="40% - Accent3 9" xfId="28715" hidden="1" xr:uid="{00000000-0005-0000-0000-000037170000}"/>
    <cellStyle name="40% - Accent3 9" xfId="29300" hidden="1" xr:uid="{00000000-0005-0000-0000-000038170000}"/>
    <cellStyle name="40% - Accent3 9" xfId="29376" hidden="1" xr:uid="{00000000-0005-0000-0000-000039170000}"/>
    <cellStyle name="40% - Accent3 9" xfId="29455" hidden="1" xr:uid="{00000000-0005-0000-0000-00003A170000}"/>
    <cellStyle name="40% - Accent3 9" xfId="29512" hidden="1" xr:uid="{00000000-0005-0000-0000-00003B170000}"/>
    <cellStyle name="40% - Accent3 9" xfId="29151" hidden="1" xr:uid="{00000000-0005-0000-0000-00003C170000}"/>
    <cellStyle name="40% - Accent3 9" xfId="29065" hidden="1" xr:uid="{00000000-0005-0000-0000-00003D170000}"/>
    <cellStyle name="40% - Accent3 9" xfId="29895" hidden="1" xr:uid="{00000000-0005-0000-0000-00003E170000}"/>
    <cellStyle name="40% - Accent3 9" xfId="29971" hidden="1" xr:uid="{00000000-0005-0000-0000-00003F170000}"/>
    <cellStyle name="40% - Accent3 9" xfId="30049" hidden="1" xr:uid="{00000000-0005-0000-0000-000040170000}"/>
    <cellStyle name="40% - Accent3 9" xfId="30102" hidden="1" xr:uid="{00000000-0005-0000-0000-000041170000}"/>
    <cellStyle name="40% - Accent3 9" xfId="29739" hidden="1" xr:uid="{00000000-0005-0000-0000-000042170000}"/>
    <cellStyle name="40% - Accent3 9" xfId="29182" hidden="1" xr:uid="{00000000-0005-0000-0000-000043170000}"/>
    <cellStyle name="40% - Accent3 9" xfId="30427" hidden="1" xr:uid="{00000000-0005-0000-0000-000044170000}"/>
    <cellStyle name="40% - Accent3 9" xfId="30503" hidden="1" xr:uid="{00000000-0005-0000-0000-000045170000}"/>
    <cellStyle name="40% - Accent3 9" xfId="30581" hidden="1" xr:uid="{00000000-0005-0000-0000-000046170000}"/>
    <cellStyle name="40% - Accent3 9" xfId="30764" hidden="1" xr:uid="{00000000-0005-0000-0000-000047170000}"/>
    <cellStyle name="40% - Accent3 9" xfId="30840" hidden="1" xr:uid="{00000000-0005-0000-0000-000048170000}"/>
    <cellStyle name="40% - Accent3 9" xfId="30918" hidden="1" xr:uid="{00000000-0005-0000-0000-000049170000}"/>
    <cellStyle name="40% - Accent3 9" xfId="31101" hidden="1" xr:uid="{00000000-0005-0000-0000-00004A170000}"/>
    <cellStyle name="40% - Accent3 9" xfId="31177" hidden="1" xr:uid="{00000000-0005-0000-0000-00004B170000}"/>
    <cellStyle name="40% - Accent3 9" xfId="31279" hidden="1" xr:uid="{00000000-0005-0000-0000-00004C170000}"/>
    <cellStyle name="40% - Accent3 9" xfId="31353" hidden="1" xr:uid="{00000000-0005-0000-0000-00004D170000}"/>
    <cellStyle name="40% - Accent3 9" xfId="31429" hidden="1" xr:uid="{00000000-0005-0000-0000-00004E170000}"/>
    <cellStyle name="40% - Accent3 9" xfId="31507" hidden="1" xr:uid="{00000000-0005-0000-0000-00004F170000}"/>
    <cellStyle name="40% - Accent3 9" xfId="32092" hidden="1" xr:uid="{00000000-0005-0000-0000-000050170000}"/>
    <cellStyle name="40% - Accent3 9" xfId="32168" hidden="1" xr:uid="{00000000-0005-0000-0000-000051170000}"/>
    <cellStyle name="40% - Accent3 9" xfId="32247" hidden="1" xr:uid="{00000000-0005-0000-0000-000052170000}"/>
    <cellStyle name="40% - Accent3 9" xfId="32304" hidden="1" xr:uid="{00000000-0005-0000-0000-000053170000}"/>
    <cellStyle name="40% - Accent3 9" xfId="31943" hidden="1" xr:uid="{00000000-0005-0000-0000-000054170000}"/>
    <cellStyle name="40% - Accent3 9" xfId="31857" hidden="1" xr:uid="{00000000-0005-0000-0000-000055170000}"/>
    <cellStyle name="40% - Accent3 9" xfId="32687" hidden="1" xr:uid="{00000000-0005-0000-0000-000056170000}"/>
    <cellStyle name="40% - Accent3 9" xfId="32763" hidden="1" xr:uid="{00000000-0005-0000-0000-000057170000}"/>
    <cellStyle name="40% - Accent3 9" xfId="32841" hidden="1" xr:uid="{00000000-0005-0000-0000-000058170000}"/>
    <cellStyle name="40% - Accent3 9" xfId="32894" hidden="1" xr:uid="{00000000-0005-0000-0000-000059170000}"/>
    <cellStyle name="40% - Accent3 9" xfId="32531" hidden="1" xr:uid="{00000000-0005-0000-0000-00005A170000}"/>
    <cellStyle name="40% - Accent3 9" xfId="31974" hidden="1" xr:uid="{00000000-0005-0000-0000-00005B170000}"/>
    <cellStyle name="40% - Accent3 9" xfId="33219" hidden="1" xr:uid="{00000000-0005-0000-0000-00005C170000}"/>
    <cellStyle name="40% - Accent3 9" xfId="33295" hidden="1" xr:uid="{00000000-0005-0000-0000-00005D170000}"/>
    <cellStyle name="40% - Accent3 9" xfId="33373" hidden="1" xr:uid="{00000000-0005-0000-0000-00005E170000}"/>
    <cellStyle name="40% - Accent3 9" xfId="33556" hidden="1" xr:uid="{00000000-0005-0000-0000-00005F170000}"/>
    <cellStyle name="40% - Accent3 9" xfId="33632" hidden="1" xr:uid="{00000000-0005-0000-0000-000060170000}"/>
    <cellStyle name="40% - Accent3 9" xfId="33710" hidden="1" xr:uid="{00000000-0005-0000-0000-000061170000}"/>
    <cellStyle name="40% - Accent3 9" xfId="33893" hidden="1" xr:uid="{00000000-0005-0000-0000-000062170000}"/>
    <cellStyle name="40% - Accent3 9" xfId="33969" hidden="1" xr:uid="{00000000-0005-0000-0000-000063170000}"/>
    <cellStyle name="40% - Accent4" xfId="34" builtinId="43" hidden="1" customBuiltin="1"/>
    <cellStyle name="40% - Accent4" xfId="82" builtinId="43" hidden="1" customBuiltin="1"/>
    <cellStyle name="40% - Accent4" xfId="117" builtinId="43" hidden="1" customBuiltin="1"/>
    <cellStyle name="40% - Accent4" xfId="160" builtinId="43" hidden="1" customBuiltin="1"/>
    <cellStyle name="40% - Accent4" xfId="202" builtinId="43" hidden="1" customBuiltin="1"/>
    <cellStyle name="40% - Accent4" xfId="236" builtinId="43" hidden="1" customBuiltin="1"/>
    <cellStyle name="40% - Accent4" xfId="273" builtinId="43" hidden="1" customBuiltin="1"/>
    <cellStyle name="40% - Accent4" xfId="310" builtinId="43" hidden="1" customBuiltin="1"/>
    <cellStyle name="40% - Accent4" xfId="344" builtinId="43" hidden="1" customBuiltin="1"/>
    <cellStyle name="40% - Accent4" xfId="379" builtinId="43" hidden="1" customBuiltin="1"/>
    <cellStyle name="40% - Accent4" xfId="3930" builtinId="43" hidden="1" customBuiltin="1"/>
    <cellStyle name="40% - Accent4" xfId="3964" builtinId="43" hidden="1" customBuiltin="1"/>
    <cellStyle name="40% - Accent4" xfId="4001" builtinId="43" hidden="1" customBuiltin="1"/>
    <cellStyle name="40% - Accent4" xfId="4038" builtinId="43" hidden="1" customBuiltin="1"/>
    <cellStyle name="40% - Accent4" xfId="4072" builtinId="43" hidden="1" customBuiltin="1"/>
    <cellStyle name="40% - Accent4" xfId="4270" builtinId="43" hidden="1" customBuiltin="1"/>
    <cellStyle name="40% - Accent4" xfId="6113" builtinId="43" hidden="1" customBuiltin="1"/>
    <cellStyle name="40% - Accent4" xfId="10654" builtinId="43" hidden="1" customBuiltin="1"/>
    <cellStyle name="40% - Accent4" xfId="4468" builtinId="43" hidden="1" customBuiltin="1"/>
    <cellStyle name="40% - Accent4" xfId="8164" builtinId="43" hidden="1" customBuiltin="1"/>
    <cellStyle name="40% - Accent4" xfId="8365" builtinId="43" hidden="1" customBuiltin="1"/>
    <cellStyle name="40% - Accent4" xfId="8137" builtinId="43" hidden="1" customBuiltin="1"/>
    <cellStyle name="40% - Accent4" xfId="5855" builtinId="43" hidden="1" customBuiltin="1"/>
    <cellStyle name="40% - Accent4" xfId="4590" builtinId="43" hidden="1" customBuiltin="1"/>
    <cellStyle name="40% - Accent4" xfId="8082" builtinId="43" hidden="1" customBuiltin="1"/>
    <cellStyle name="40% - Accent4" xfId="6237" builtinId="43" hidden="1" customBuiltin="1"/>
    <cellStyle name="40% - Accent4" xfId="4679" builtinId="43" hidden="1" customBuiltin="1"/>
    <cellStyle name="40% - Accent4" xfId="10761" builtinId="43" hidden="1" customBuiltin="1"/>
    <cellStyle name="40% - Accent4" xfId="12346" builtinId="43" hidden="1" customBuiltin="1"/>
    <cellStyle name="40% - Accent4" xfId="16870" builtinId="43" hidden="1" customBuiltin="1"/>
    <cellStyle name="40% - Accent4" xfId="5739" builtinId="43" hidden="1" customBuiltin="1"/>
    <cellStyle name="40% - Accent4" xfId="14487" builtinId="43" hidden="1" customBuiltin="1"/>
    <cellStyle name="40% - Accent4" xfId="14659" builtinId="43" hidden="1" customBuiltin="1"/>
    <cellStyle name="40% - Accent4" xfId="14466" builtinId="43" hidden="1" customBuiltin="1"/>
    <cellStyle name="40% - Accent4" xfId="8335" builtinId="43" hidden="1" customBuiltin="1"/>
    <cellStyle name="40% - Accent4" xfId="10613" builtinId="43" hidden="1" customBuiltin="1"/>
    <cellStyle name="40% - Accent4" xfId="14417" builtinId="43" hidden="1" customBuiltin="1"/>
    <cellStyle name="40% - Accent4" xfId="4711" builtinId="43" hidden="1" customBuiltin="1"/>
    <cellStyle name="40% - Accent4" xfId="4868" builtinId="43" hidden="1" customBuiltin="1"/>
    <cellStyle name="40% - Accent4" xfId="16965" builtinId="43" hidden="1" customBuiltin="1"/>
    <cellStyle name="40% - Accent4" xfId="6223" builtinId="43" hidden="1" customBuiltin="1"/>
    <cellStyle name="40% - Accent4" xfId="14297" builtinId="43" hidden="1" customBuiltin="1"/>
    <cellStyle name="40% - Accent4" xfId="13942" builtinId="43" hidden="1" customBuiltin="1"/>
    <cellStyle name="40% - Accent4" xfId="5839" builtinId="43" hidden="1" customBuiltin="1"/>
    <cellStyle name="40% - Accent4" xfId="4516" builtinId="43" hidden="1" customBuiltin="1"/>
    <cellStyle name="40% - Accent4" xfId="4354" builtinId="43" hidden="1" customBuiltin="1"/>
    <cellStyle name="40% - Accent4" xfId="17750" builtinId="43" hidden="1" customBuiltin="1"/>
    <cellStyle name="40% - Accent4" xfId="4307" builtinId="43" hidden="1" customBuiltin="1"/>
    <cellStyle name="40% - Accent4" xfId="5770" builtinId="43" hidden="1" customBuiltin="1"/>
    <cellStyle name="40% - Accent4" xfId="6437" builtinId="43" hidden="1" customBuiltin="1"/>
    <cellStyle name="40% - Accent4" xfId="14234" builtinId="43" hidden="1" customBuiltin="1"/>
    <cellStyle name="40% - Accent4" xfId="5673" builtinId="43" hidden="1" customBuiltin="1"/>
    <cellStyle name="40% - Accent4 10" xfId="537" hidden="1" xr:uid="{00000000-0005-0000-0000-000098170000}"/>
    <cellStyle name="40% - Accent4 10" xfId="861" hidden="1" xr:uid="{00000000-0005-0000-0000-000099170000}"/>
    <cellStyle name="40% - Accent4 10" xfId="1182" hidden="1" xr:uid="{00000000-0005-0000-0000-00009A170000}"/>
    <cellStyle name="40% - Accent4 10" xfId="1524" hidden="1" xr:uid="{00000000-0005-0000-0000-00009B170000}"/>
    <cellStyle name="40% - Accent4 10" xfId="6751" hidden="1" xr:uid="{00000000-0005-0000-0000-00009C170000}"/>
    <cellStyle name="40% - Accent4 10" xfId="7073" hidden="1" xr:uid="{00000000-0005-0000-0000-00009D170000}"/>
    <cellStyle name="40% - Accent4 10" xfId="7419" hidden="1" xr:uid="{00000000-0005-0000-0000-00009E170000}"/>
    <cellStyle name="40% - Accent4 10" xfId="8267" hidden="1" xr:uid="{00000000-0005-0000-0000-00009F170000}"/>
    <cellStyle name="40% - Accent4 10" xfId="4536" hidden="1" xr:uid="{00000000-0005-0000-0000-0000A0170000}"/>
    <cellStyle name="40% - Accent4 10" xfId="4152" hidden="1" xr:uid="{00000000-0005-0000-0000-0000A1170000}"/>
    <cellStyle name="40% - Accent4 10" xfId="13190" hidden="1" xr:uid="{00000000-0005-0000-0000-0000A2170000}"/>
    <cellStyle name="40% - Accent4 10" xfId="13511" hidden="1" xr:uid="{00000000-0005-0000-0000-0000A3170000}"/>
    <cellStyle name="40% - Accent4 10" xfId="13853" hidden="1" xr:uid="{00000000-0005-0000-0000-0000A4170000}"/>
    <cellStyle name="40% - Accent4 10" xfId="14572" hidden="1" xr:uid="{00000000-0005-0000-0000-0000A5170000}"/>
    <cellStyle name="40% - Accent4 10" xfId="5029" hidden="1" xr:uid="{00000000-0005-0000-0000-0000A6170000}"/>
    <cellStyle name="40% - Accent4 10" xfId="5024" hidden="1" xr:uid="{00000000-0005-0000-0000-0000A7170000}"/>
    <cellStyle name="40% - Accent4 10" xfId="19272" hidden="1" xr:uid="{00000000-0005-0000-0000-0000A8170000}"/>
    <cellStyle name="40% - Accent4 10" xfId="19594" hidden="1" xr:uid="{00000000-0005-0000-0000-0000A9170000}"/>
    <cellStyle name="40% - Accent4 10" xfId="19936" hidden="1" xr:uid="{00000000-0005-0000-0000-0000AA170000}"/>
    <cellStyle name="40% - Accent4 10" xfId="22525" hidden="1" xr:uid="{00000000-0005-0000-0000-0000AB170000}"/>
    <cellStyle name="40% - Accent4 10" xfId="22847" hidden="1" xr:uid="{00000000-0005-0000-0000-0000AC170000}"/>
    <cellStyle name="40% - Accent4 10" xfId="23189" hidden="1" xr:uid="{00000000-0005-0000-0000-0000AD170000}"/>
    <cellStyle name="40% - Accent4 10" xfId="25692" hidden="1" xr:uid="{00000000-0005-0000-0000-0000AE170000}"/>
    <cellStyle name="40% - Accent4 10" xfId="26013" hidden="1" xr:uid="{00000000-0005-0000-0000-0000AF170000}"/>
    <cellStyle name="40% - Accent4 10" xfId="28502" hidden="1" xr:uid="{00000000-0005-0000-0000-0000B0170000}"/>
    <cellStyle name="40% - Accent4 10" xfId="28576" hidden="1" xr:uid="{00000000-0005-0000-0000-0000B1170000}"/>
    <cellStyle name="40% - Accent4 10" xfId="28652" hidden="1" xr:uid="{00000000-0005-0000-0000-0000B2170000}"/>
    <cellStyle name="40% - Accent4 10" xfId="28730" hidden="1" xr:uid="{00000000-0005-0000-0000-0000B3170000}"/>
    <cellStyle name="40% - Accent4 10" xfId="29315" hidden="1" xr:uid="{00000000-0005-0000-0000-0000B4170000}"/>
    <cellStyle name="40% - Accent4 10" xfId="29391" hidden="1" xr:uid="{00000000-0005-0000-0000-0000B5170000}"/>
    <cellStyle name="40% - Accent4 10" xfId="29470" hidden="1" xr:uid="{00000000-0005-0000-0000-0000B6170000}"/>
    <cellStyle name="40% - Accent4 10" xfId="29561" hidden="1" xr:uid="{00000000-0005-0000-0000-0000B7170000}"/>
    <cellStyle name="40% - Accent4 10" xfId="29022" hidden="1" xr:uid="{00000000-0005-0000-0000-0000B8170000}"/>
    <cellStyle name="40% - Accent4 10" xfId="28987" hidden="1" xr:uid="{00000000-0005-0000-0000-0000B9170000}"/>
    <cellStyle name="40% - Accent4 10" xfId="29910" hidden="1" xr:uid="{00000000-0005-0000-0000-0000BA170000}"/>
    <cellStyle name="40% - Accent4 10" xfId="29986" hidden="1" xr:uid="{00000000-0005-0000-0000-0000BB170000}"/>
    <cellStyle name="40% - Accent4 10" xfId="30064" hidden="1" xr:uid="{00000000-0005-0000-0000-0000BC170000}"/>
    <cellStyle name="40% - Accent4 10" xfId="30139" hidden="1" xr:uid="{00000000-0005-0000-0000-0000BD170000}"/>
    <cellStyle name="40% - Accent4 10" xfId="29089" hidden="1" xr:uid="{00000000-0005-0000-0000-0000BE170000}"/>
    <cellStyle name="40% - Accent4 10" xfId="29088" hidden="1" xr:uid="{00000000-0005-0000-0000-0000BF170000}"/>
    <cellStyle name="40% - Accent4 10" xfId="30442" hidden="1" xr:uid="{00000000-0005-0000-0000-0000C0170000}"/>
    <cellStyle name="40% - Accent4 10" xfId="30518" hidden="1" xr:uid="{00000000-0005-0000-0000-0000C1170000}"/>
    <cellStyle name="40% - Accent4 10" xfId="30596" hidden="1" xr:uid="{00000000-0005-0000-0000-0000C2170000}"/>
    <cellStyle name="40% - Accent4 10" xfId="30779" hidden="1" xr:uid="{00000000-0005-0000-0000-0000C3170000}"/>
    <cellStyle name="40% - Accent4 10" xfId="30855" hidden="1" xr:uid="{00000000-0005-0000-0000-0000C4170000}"/>
    <cellStyle name="40% - Accent4 10" xfId="30933" hidden="1" xr:uid="{00000000-0005-0000-0000-0000C5170000}"/>
    <cellStyle name="40% - Accent4 10" xfId="31116" hidden="1" xr:uid="{00000000-0005-0000-0000-0000C6170000}"/>
    <cellStyle name="40% - Accent4 10" xfId="31192" hidden="1" xr:uid="{00000000-0005-0000-0000-0000C7170000}"/>
    <cellStyle name="40% - Accent4 10" xfId="31294" hidden="1" xr:uid="{00000000-0005-0000-0000-0000C8170000}"/>
    <cellStyle name="40% - Accent4 10" xfId="31368" hidden="1" xr:uid="{00000000-0005-0000-0000-0000C9170000}"/>
    <cellStyle name="40% - Accent4 10" xfId="31444" hidden="1" xr:uid="{00000000-0005-0000-0000-0000CA170000}"/>
    <cellStyle name="40% - Accent4 10" xfId="31522" hidden="1" xr:uid="{00000000-0005-0000-0000-0000CB170000}"/>
    <cellStyle name="40% - Accent4 10" xfId="32107" hidden="1" xr:uid="{00000000-0005-0000-0000-0000CC170000}"/>
    <cellStyle name="40% - Accent4 10" xfId="32183" hidden="1" xr:uid="{00000000-0005-0000-0000-0000CD170000}"/>
    <cellStyle name="40% - Accent4 10" xfId="32262" hidden="1" xr:uid="{00000000-0005-0000-0000-0000CE170000}"/>
    <cellStyle name="40% - Accent4 10" xfId="32353" hidden="1" xr:uid="{00000000-0005-0000-0000-0000CF170000}"/>
    <cellStyle name="40% - Accent4 10" xfId="31814" hidden="1" xr:uid="{00000000-0005-0000-0000-0000D0170000}"/>
    <cellStyle name="40% - Accent4 10" xfId="31779" hidden="1" xr:uid="{00000000-0005-0000-0000-0000D1170000}"/>
    <cellStyle name="40% - Accent4 10" xfId="32702" hidden="1" xr:uid="{00000000-0005-0000-0000-0000D2170000}"/>
    <cellStyle name="40% - Accent4 10" xfId="32778" hidden="1" xr:uid="{00000000-0005-0000-0000-0000D3170000}"/>
    <cellStyle name="40% - Accent4 10" xfId="32856" hidden="1" xr:uid="{00000000-0005-0000-0000-0000D4170000}"/>
    <cellStyle name="40% - Accent4 10" xfId="32931" hidden="1" xr:uid="{00000000-0005-0000-0000-0000D5170000}"/>
    <cellStyle name="40% - Accent4 10" xfId="31881" hidden="1" xr:uid="{00000000-0005-0000-0000-0000D6170000}"/>
    <cellStyle name="40% - Accent4 10" xfId="31880" hidden="1" xr:uid="{00000000-0005-0000-0000-0000D7170000}"/>
    <cellStyle name="40% - Accent4 10" xfId="33234" hidden="1" xr:uid="{00000000-0005-0000-0000-0000D8170000}"/>
    <cellStyle name="40% - Accent4 10" xfId="33310" hidden="1" xr:uid="{00000000-0005-0000-0000-0000D9170000}"/>
    <cellStyle name="40% - Accent4 10" xfId="33388" hidden="1" xr:uid="{00000000-0005-0000-0000-0000DA170000}"/>
    <cellStyle name="40% - Accent4 10" xfId="33571" hidden="1" xr:uid="{00000000-0005-0000-0000-0000DB170000}"/>
    <cellStyle name="40% - Accent4 10" xfId="33647" hidden="1" xr:uid="{00000000-0005-0000-0000-0000DC170000}"/>
    <cellStyle name="40% - Accent4 10" xfId="33725" hidden="1" xr:uid="{00000000-0005-0000-0000-0000DD170000}"/>
    <cellStyle name="40% - Accent4 10" xfId="33908" hidden="1" xr:uid="{00000000-0005-0000-0000-0000DE170000}"/>
    <cellStyle name="40% - Accent4 10" xfId="33984" hidden="1" xr:uid="{00000000-0005-0000-0000-0000DF170000}"/>
    <cellStyle name="40% - Accent4 11" xfId="573" hidden="1" xr:uid="{00000000-0005-0000-0000-0000E0170000}"/>
    <cellStyle name="40% - Accent4 11" xfId="897" hidden="1" xr:uid="{00000000-0005-0000-0000-0000E1170000}"/>
    <cellStyle name="40% - Accent4 11" xfId="1218" hidden="1" xr:uid="{00000000-0005-0000-0000-0000E2170000}"/>
    <cellStyle name="40% - Accent4 11" xfId="1560" hidden="1" xr:uid="{00000000-0005-0000-0000-0000E3170000}"/>
    <cellStyle name="40% - Accent4 11" xfId="6787" hidden="1" xr:uid="{00000000-0005-0000-0000-0000E4170000}"/>
    <cellStyle name="40% - Accent4 11" xfId="7109" hidden="1" xr:uid="{00000000-0005-0000-0000-0000E5170000}"/>
    <cellStyle name="40% - Accent4 11" xfId="7455" hidden="1" xr:uid="{00000000-0005-0000-0000-0000E6170000}"/>
    <cellStyle name="40% - Accent4 11" xfId="7630" hidden="1" xr:uid="{00000000-0005-0000-0000-0000E7170000}"/>
    <cellStyle name="40% - Accent4 11" xfId="5926" hidden="1" xr:uid="{00000000-0005-0000-0000-0000E8170000}"/>
    <cellStyle name="40% - Accent4 11" xfId="5557" hidden="1" xr:uid="{00000000-0005-0000-0000-0000E9170000}"/>
    <cellStyle name="40% - Accent4 11" xfId="13226" hidden="1" xr:uid="{00000000-0005-0000-0000-0000EA170000}"/>
    <cellStyle name="40% - Accent4 11" xfId="13547" hidden="1" xr:uid="{00000000-0005-0000-0000-0000EB170000}"/>
    <cellStyle name="40% - Accent4 11" xfId="13889" hidden="1" xr:uid="{00000000-0005-0000-0000-0000EC170000}"/>
    <cellStyle name="40% - Accent4 11" xfId="14039" hidden="1" xr:uid="{00000000-0005-0000-0000-0000ED170000}"/>
    <cellStyle name="40% - Accent4 11" xfId="7823" hidden="1" xr:uid="{00000000-0005-0000-0000-0000EE170000}"/>
    <cellStyle name="40% - Accent4 11" xfId="4149" hidden="1" xr:uid="{00000000-0005-0000-0000-0000EF170000}"/>
    <cellStyle name="40% - Accent4 11" xfId="19309" hidden="1" xr:uid="{00000000-0005-0000-0000-0000F0170000}"/>
    <cellStyle name="40% - Accent4 11" xfId="19630" hidden="1" xr:uid="{00000000-0005-0000-0000-0000F1170000}"/>
    <cellStyle name="40% - Accent4 11" xfId="19972" hidden="1" xr:uid="{00000000-0005-0000-0000-0000F2170000}"/>
    <cellStyle name="40% - Accent4 11" xfId="22562" hidden="1" xr:uid="{00000000-0005-0000-0000-0000F3170000}"/>
    <cellStyle name="40% - Accent4 11" xfId="22883" hidden="1" xr:uid="{00000000-0005-0000-0000-0000F4170000}"/>
    <cellStyle name="40% - Accent4 11" xfId="23225" hidden="1" xr:uid="{00000000-0005-0000-0000-0000F5170000}"/>
    <cellStyle name="40% - Accent4 11" xfId="25728" hidden="1" xr:uid="{00000000-0005-0000-0000-0000F6170000}"/>
    <cellStyle name="40% - Accent4 11" xfId="26049" hidden="1" xr:uid="{00000000-0005-0000-0000-0000F7170000}"/>
    <cellStyle name="40% - Accent4 11" xfId="28515" hidden="1" xr:uid="{00000000-0005-0000-0000-0000F8170000}"/>
    <cellStyle name="40% - Accent4 11" xfId="28589" hidden="1" xr:uid="{00000000-0005-0000-0000-0000F9170000}"/>
    <cellStyle name="40% - Accent4 11" xfId="28665" hidden="1" xr:uid="{00000000-0005-0000-0000-0000FA170000}"/>
    <cellStyle name="40% - Accent4 11" xfId="28743" hidden="1" xr:uid="{00000000-0005-0000-0000-0000FB170000}"/>
    <cellStyle name="40% - Accent4 11" xfId="29328" hidden="1" xr:uid="{00000000-0005-0000-0000-0000FC170000}"/>
    <cellStyle name="40% - Accent4 11" xfId="29404" hidden="1" xr:uid="{00000000-0005-0000-0000-0000FD170000}"/>
    <cellStyle name="40% - Accent4 11" xfId="29483" hidden="1" xr:uid="{00000000-0005-0000-0000-0000FE170000}"/>
    <cellStyle name="40% - Accent4 11" xfId="29507" hidden="1" xr:uid="{00000000-0005-0000-0000-0000FF170000}"/>
    <cellStyle name="40% - Accent4 11" xfId="29198" hidden="1" xr:uid="{00000000-0005-0000-0000-000000180000}"/>
    <cellStyle name="40% - Accent4 11" xfId="29159" hidden="1" xr:uid="{00000000-0005-0000-0000-000001180000}"/>
    <cellStyle name="40% - Accent4 11" xfId="29923" hidden="1" xr:uid="{00000000-0005-0000-0000-000002180000}"/>
    <cellStyle name="40% - Accent4 11" xfId="29999" hidden="1" xr:uid="{00000000-0005-0000-0000-000003180000}"/>
    <cellStyle name="40% - Accent4 11" xfId="30077" hidden="1" xr:uid="{00000000-0005-0000-0000-000004180000}"/>
    <cellStyle name="40% - Accent4 11" xfId="30098" hidden="1" xr:uid="{00000000-0005-0000-0000-000005180000}"/>
    <cellStyle name="40% - Accent4 11" xfId="29531" hidden="1" xr:uid="{00000000-0005-0000-0000-000006180000}"/>
    <cellStyle name="40% - Accent4 11" xfId="28984" hidden="1" xr:uid="{00000000-0005-0000-0000-000007180000}"/>
    <cellStyle name="40% - Accent4 11" xfId="30455" hidden="1" xr:uid="{00000000-0005-0000-0000-000008180000}"/>
    <cellStyle name="40% - Accent4 11" xfId="30531" hidden="1" xr:uid="{00000000-0005-0000-0000-000009180000}"/>
    <cellStyle name="40% - Accent4 11" xfId="30609" hidden="1" xr:uid="{00000000-0005-0000-0000-00000A180000}"/>
    <cellStyle name="40% - Accent4 11" xfId="30792" hidden="1" xr:uid="{00000000-0005-0000-0000-00000B180000}"/>
    <cellStyle name="40% - Accent4 11" xfId="30868" hidden="1" xr:uid="{00000000-0005-0000-0000-00000C180000}"/>
    <cellStyle name="40% - Accent4 11" xfId="30946" hidden="1" xr:uid="{00000000-0005-0000-0000-00000D180000}"/>
    <cellStyle name="40% - Accent4 11" xfId="31129" hidden="1" xr:uid="{00000000-0005-0000-0000-00000E180000}"/>
    <cellStyle name="40% - Accent4 11" xfId="31205" hidden="1" xr:uid="{00000000-0005-0000-0000-00000F180000}"/>
    <cellStyle name="40% - Accent4 11" xfId="31307" hidden="1" xr:uid="{00000000-0005-0000-0000-000010180000}"/>
    <cellStyle name="40% - Accent4 11" xfId="31381" hidden="1" xr:uid="{00000000-0005-0000-0000-000011180000}"/>
    <cellStyle name="40% - Accent4 11" xfId="31457" hidden="1" xr:uid="{00000000-0005-0000-0000-000012180000}"/>
    <cellStyle name="40% - Accent4 11" xfId="31535" hidden="1" xr:uid="{00000000-0005-0000-0000-000013180000}"/>
    <cellStyle name="40% - Accent4 11" xfId="32120" hidden="1" xr:uid="{00000000-0005-0000-0000-000014180000}"/>
    <cellStyle name="40% - Accent4 11" xfId="32196" hidden="1" xr:uid="{00000000-0005-0000-0000-000015180000}"/>
    <cellStyle name="40% - Accent4 11" xfId="32275" hidden="1" xr:uid="{00000000-0005-0000-0000-000016180000}"/>
    <cellStyle name="40% - Accent4 11" xfId="32299" hidden="1" xr:uid="{00000000-0005-0000-0000-000017180000}"/>
    <cellStyle name="40% - Accent4 11" xfId="31990" hidden="1" xr:uid="{00000000-0005-0000-0000-000018180000}"/>
    <cellStyle name="40% - Accent4 11" xfId="31951" hidden="1" xr:uid="{00000000-0005-0000-0000-000019180000}"/>
    <cellStyle name="40% - Accent4 11" xfId="32715" hidden="1" xr:uid="{00000000-0005-0000-0000-00001A180000}"/>
    <cellStyle name="40% - Accent4 11" xfId="32791" hidden="1" xr:uid="{00000000-0005-0000-0000-00001B180000}"/>
    <cellStyle name="40% - Accent4 11" xfId="32869" hidden="1" xr:uid="{00000000-0005-0000-0000-00001C180000}"/>
    <cellStyle name="40% - Accent4 11" xfId="32890" hidden="1" xr:uid="{00000000-0005-0000-0000-00001D180000}"/>
    <cellStyle name="40% - Accent4 11" xfId="32323" hidden="1" xr:uid="{00000000-0005-0000-0000-00001E180000}"/>
    <cellStyle name="40% - Accent4 11" xfId="31776" hidden="1" xr:uid="{00000000-0005-0000-0000-00001F180000}"/>
    <cellStyle name="40% - Accent4 11" xfId="33247" hidden="1" xr:uid="{00000000-0005-0000-0000-000020180000}"/>
    <cellStyle name="40% - Accent4 11" xfId="33323" hidden="1" xr:uid="{00000000-0005-0000-0000-000021180000}"/>
    <cellStyle name="40% - Accent4 11" xfId="33401" hidden="1" xr:uid="{00000000-0005-0000-0000-000022180000}"/>
    <cellStyle name="40% - Accent4 11" xfId="33584" hidden="1" xr:uid="{00000000-0005-0000-0000-000023180000}"/>
    <cellStyle name="40% - Accent4 11" xfId="33660" hidden="1" xr:uid="{00000000-0005-0000-0000-000024180000}"/>
    <cellStyle name="40% - Accent4 11" xfId="33738" hidden="1" xr:uid="{00000000-0005-0000-0000-000025180000}"/>
    <cellStyle name="40% - Accent4 11" xfId="33921" hidden="1" xr:uid="{00000000-0005-0000-0000-000026180000}"/>
    <cellStyle name="40% - Accent4 11" xfId="33997" hidden="1" xr:uid="{00000000-0005-0000-0000-000027180000}"/>
    <cellStyle name="40% - Accent4 12" xfId="607" hidden="1" xr:uid="{00000000-0005-0000-0000-000028180000}"/>
    <cellStyle name="40% - Accent4 12" xfId="932" hidden="1" xr:uid="{00000000-0005-0000-0000-000029180000}"/>
    <cellStyle name="40% - Accent4 12" xfId="1252" hidden="1" xr:uid="{00000000-0005-0000-0000-00002A180000}"/>
    <cellStyle name="40% - Accent4 12" xfId="1594" hidden="1" xr:uid="{00000000-0005-0000-0000-00002B180000}"/>
    <cellStyle name="40% - Accent4 12" xfId="6822" hidden="1" xr:uid="{00000000-0005-0000-0000-00002C180000}"/>
    <cellStyle name="40% - Accent4 12" xfId="7143" hidden="1" xr:uid="{00000000-0005-0000-0000-00002D180000}"/>
    <cellStyle name="40% - Accent4 12" xfId="7489" hidden="1" xr:uid="{00000000-0005-0000-0000-00002E180000}"/>
    <cellStyle name="40% - Accent4 12" xfId="8390" hidden="1" xr:uid="{00000000-0005-0000-0000-00002F180000}"/>
    <cellStyle name="40% - Accent4 12" xfId="5996" hidden="1" xr:uid="{00000000-0005-0000-0000-000030180000}"/>
    <cellStyle name="40% - Accent4 12" xfId="6183" hidden="1" xr:uid="{00000000-0005-0000-0000-000031180000}"/>
    <cellStyle name="40% - Accent4 12" xfId="13261" hidden="1" xr:uid="{00000000-0005-0000-0000-000032180000}"/>
    <cellStyle name="40% - Accent4 12" xfId="13581" hidden="1" xr:uid="{00000000-0005-0000-0000-000033180000}"/>
    <cellStyle name="40% - Accent4 12" xfId="13923" hidden="1" xr:uid="{00000000-0005-0000-0000-000034180000}"/>
    <cellStyle name="40% - Accent4 12" xfId="14681" hidden="1" xr:uid="{00000000-0005-0000-0000-000035180000}"/>
    <cellStyle name="40% - Accent4 12" xfId="12277" hidden="1" xr:uid="{00000000-0005-0000-0000-000036180000}"/>
    <cellStyle name="40% - Accent4 12" xfId="6330" hidden="1" xr:uid="{00000000-0005-0000-0000-000037180000}"/>
    <cellStyle name="40% - Accent4 12" xfId="19344" hidden="1" xr:uid="{00000000-0005-0000-0000-000038180000}"/>
    <cellStyle name="40% - Accent4 12" xfId="19664" hidden="1" xr:uid="{00000000-0005-0000-0000-000039180000}"/>
    <cellStyle name="40% - Accent4 12" xfId="20006" hidden="1" xr:uid="{00000000-0005-0000-0000-00003A180000}"/>
    <cellStyle name="40% - Accent4 12" xfId="22597" hidden="1" xr:uid="{00000000-0005-0000-0000-00003B180000}"/>
    <cellStyle name="40% - Accent4 12" xfId="22917" hidden="1" xr:uid="{00000000-0005-0000-0000-00003C180000}"/>
    <cellStyle name="40% - Accent4 12" xfId="23259" hidden="1" xr:uid="{00000000-0005-0000-0000-00003D180000}"/>
    <cellStyle name="40% - Accent4 12" xfId="25763" hidden="1" xr:uid="{00000000-0005-0000-0000-00003E180000}"/>
    <cellStyle name="40% - Accent4 12" xfId="26083" hidden="1" xr:uid="{00000000-0005-0000-0000-00003F180000}"/>
    <cellStyle name="40% - Accent4 12" xfId="28528" hidden="1" xr:uid="{00000000-0005-0000-0000-000040180000}"/>
    <cellStyle name="40% - Accent4 12" xfId="28603" hidden="1" xr:uid="{00000000-0005-0000-0000-000041180000}"/>
    <cellStyle name="40% - Accent4 12" xfId="28678" hidden="1" xr:uid="{00000000-0005-0000-0000-000042180000}"/>
    <cellStyle name="40% - Accent4 12" xfId="28756" hidden="1" xr:uid="{00000000-0005-0000-0000-000043180000}"/>
    <cellStyle name="40% - Accent4 12" xfId="29342" hidden="1" xr:uid="{00000000-0005-0000-0000-000044180000}"/>
    <cellStyle name="40% - Accent4 12" xfId="29417" hidden="1" xr:uid="{00000000-0005-0000-0000-000045180000}"/>
    <cellStyle name="40% - Accent4 12" xfId="29496" hidden="1" xr:uid="{00000000-0005-0000-0000-000046180000}"/>
    <cellStyle name="40% - Accent4 12" xfId="29571" hidden="1" xr:uid="{00000000-0005-0000-0000-000047180000}"/>
    <cellStyle name="40% - Accent4 12" xfId="29211" hidden="1" xr:uid="{00000000-0005-0000-0000-000048180000}"/>
    <cellStyle name="40% - Accent4 12" xfId="29233" hidden="1" xr:uid="{00000000-0005-0000-0000-000049180000}"/>
    <cellStyle name="40% - Accent4 12" xfId="29937" hidden="1" xr:uid="{00000000-0005-0000-0000-00004A180000}"/>
    <cellStyle name="40% - Accent4 12" xfId="30012" hidden="1" xr:uid="{00000000-0005-0000-0000-00004B180000}"/>
    <cellStyle name="40% - Accent4 12" xfId="30090" hidden="1" xr:uid="{00000000-0005-0000-0000-00004C180000}"/>
    <cellStyle name="40% - Accent4 12" xfId="30144" hidden="1" xr:uid="{00000000-0005-0000-0000-00004D180000}"/>
    <cellStyle name="40% - Accent4 12" xfId="29872" hidden="1" xr:uid="{00000000-0005-0000-0000-00004E180000}"/>
    <cellStyle name="40% - Accent4 12" xfId="29261" hidden="1" xr:uid="{00000000-0005-0000-0000-00004F180000}"/>
    <cellStyle name="40% - Accent4 12" xfId="30469" hidden="1" xr:uid="{00000000-0005-0000-0000-000050180000}"/>
    <cellStyle name="40% - Accent4 12" xfId="30544" hidden="1" xr:uid="{00000000-0005-0000-0000-000051180000}"/>
    <cellStyle name="40% - Accent4 12" xfId="30622" hidden="1" xr:uid="{00000000-0005-0000-0000-000052180000}"/>
    <cellStyle name="40% - Accent4 12" xfId="30806" hidden="1" xr:uid="{00000000-0005-0000-0000-000053180000}"/>
    <cellStyle name="40% - Accent4 12" xfId="30881" hidden="1" xr:uid="{00000000-0005-0000-0000-000054180000}"/>
    <cellStyle name="40% - Accent4 12" xfId="30959" hidden="1" xr:uid="{00000000-0005-0000-0000-000055180000}"/>
    <cellStyle name="40% - Accent4 12" xfId="31143" hidden="1" xr:uid="{00000000-0005-0000-0000-000056180000}"/>
    <cellStyle name="40% - Accent4 12" xfId="31218" hidden="1" xr:uid="{00000000-0005-0000-0000-000057180000}"/>
    <cellStyle name="40% - Accent4 12" xfId="31320" hidden="1" xr:uid="{00000000-0005-0000-0000-000058180000}"/>
    <cellStyle name="40% - Accent4 12" xfId="31395" hidden="1" xr:uid="{00000000-0005-0000-0000-000059180000}"/>
    <cellStyle name="40% - Accent4 12" xfId="31470" hidden="1" xr:uid="{00000000-0005-0000-0000-00005A180000}"/>
    <cellStyle name="40% - Accent4 12" xfId="31548" hidden="1" xr:uid="{00000000-0005-0000-0000-00005B180000}"/>
    <cellStyle name="40% - Accent4 12" xfId="32134" hidden="1" xr:uid="{00000000-0005-0000-0000-00005C180000}"/>
    <cellStyle name="40% - Accent4 12" xfId="32209" hidden="1" xr:uid="{00000000-0005-0000-0000-00005D180000}"/>
    <cellStyle name="40% - Accent4 12" xfId="32288" hidden="1" xr:uid="{00000000-0005-0000-0000-00005E180000}"/>
    <cellStyle name="40% - Accent4 12" xfId="32363" hidden="1" xr:uid="{00000000-0005-0000-0000-00005F180000}"/>
    <cellStyle name="40% - Accent4 12" xfId="32003" hidden="1" xr:uid="{00000000-0005-0000-0000-000060180000}"/>
    <cellStyle name="40% - Accent4 12" xfId="32025" hidden="1" xr:uid="{00000000-0005-0000-0000-000061180000}"/>
    <cellStyle name="40% - Accent4 12" xfId="32729" hidden="1" xr:uid="{00000000-0005-0000-0000-000062180000}"/>
    <cellStyle name="40% - Accent4 12" xfId="32804" hidden="1" xr:uid="{00000000-0005-0000-0000-000063180000}"/>
    <cellStyle name="40% - Accent4 12" xfId="32882" hidden="1" xr:uid="{00000000-0005-0000-0000-000064180000}"/>
    <cellStyle name="40% - Accent4 12" xfId="32936" hidden="1" xr:uid="{00000000-0005-0000-0000-000065180000}"/>
    <cellStyle name="40% - Accent4 12" xfId="32664" hidden="1" xr:uid="{00000000-0005-0000-0000-000066180000}"/>
    <cellStyle name="40% - Accent4 12" xfId="32053" hidden="1" xr:uid="{00000000-0005-0000-0000-000067180000}"/>
    <cellStyle name="40% - Accent4 12" xfId="33261" hidden="1" xr:uid="{00000000-0005-0000-0000-000068180000}"/>
    <cellStyle name="40% - Accent4 12" xfId="33336" hidden="1" xr:uid="{00000000-0005-0000-0000-000069180000}"/>
    <cellStyle name="40% - Accent4 12" xfId="33414" hidden="1" xr:uid="{00000000-0005-0000-0000-00006A180000}"/>
    <cellStyle name="40% - Accent4 12" xfId="33598" hidden="1" xr:uid="{00000000-0005-0000-0000-00006B180000}"/>
    <cellStyle name="40% - Accent4 12" xfId="33673" hidden="1" xr:uid="{00000000-0005-0000-0000-00006C180000}"/>
    <cellStyle name="40% - Accent4 12" xfId="33751" hidden="1" xr:uid="{00000000-0005-0000-0000-00006D180000}"/>
    <cellStyle name="40% - Accent4 12" xfId="33935" hidden="1" xr:uid="{00000000-0005-0000-0000-00006E180000}"/>
    <cellStyle name="40% - Accent4 12" xfId="34010" hidden="1" xr:uid="{00000000-0005-0000-0000-00006F180000}"/>
    <cellStyle name="40% - Accent4 13" xfId="1629" hidden="1" xr:uid="{00000000-0005-0000-0000-000070180000}"/>
    <cellStyle name="40% - Accent4 13" xfId="2895" hidden="1" xr:uid="{00000000-0005-0000-0000-000071180000}"/>
    <cellStyle name="40% - Accent4 13" xfId="9521" hidden="1" xr:uid="{00000000-0005-0000-0000-000072180000}"/>
    <cellStyle name="40% - Accent4 13" xfId="12034" hidden="1" xr:uid="{00000000-0005-0000-0000-000073180000}"/>
    <cellStyle name="40% - Accent4 13" xfId="15772" hidden="1" xr:uid="{00000000-0005-0000-0000-000074180000}"/>
    <cellStyle name="40% - Accent4 13" xfId="18140" hidden="1" xr:uid="{00000000-0005-0000-0000-000075180000}"/>
    <cellStyle name="40% - Accent4 13" xfId="21409" hidden="1" xr:uid="{00000000-0005-0000-0000-000076180000}"/>
    <cellStyle name="40% - Accent4 13" xfId="24593" hidden="1" xr:uid="{00000000-0005-0000-0000-000077180000}"/>
    <cellStyle name="40% - Accent4 13" xfId="28769" hidden="1" xr:uid="{00000000-0005-0000-0000-000078180000}"/>
    <cellStyle name="40% - Accent4 13" xfId="28884" hidden="1" xr:uid="{00000000-0005-0000-0000-000079180000}"/>
    <cellStyle name="40% - Accent4 13" xfId="29607" hidden="1" xr:uid="{00000000-0005-0000-0000-00007A180000}"/>
    <cellStyle name="40% - Accent4 13" xfId="29780" hidden="1" xr:uid="{00000000-0005-0000-0000-00007B180000}"/>
    <cellStyle name="40% - Accent4 13" xfId="30173" hidden="1" xr:uid="{00000000-0005-0000-0000-00007C180000}"/>
    <cellStyle name="40% - Accent4 13" xfId="30321" hidden="1" xr:uid="{00000000-0005-0000-0000-00007D180000}"/>
    <cellStyle name="40% - Accent4 13" xfId="30659" hidden="1" xr:uid="{00000000-0005-0000-0000-00007E180000}"/>
    <cellStyle name="40% - Accent4 13" xfId="30996" hidden="1" xr:uid="{00000000-0005-0000-0000-00007F180000}"/>
    <cellStyle name="40% - Accent4 13" xfId="31561" hidden="1" xr:uid="{00000000-0005-0000-0000-000080180000}"/>
    <cellStyle name="40% - Accent4 13" xfId="31676" hidden="1" xr:uid="{00000000-0005-0000-0000-000081180000}"/>
    <cellStyle name="40% - Accent4 13" xfId="32399" hidden="1" xr:uid="{00000000-0005-0000-0000-000082180000}"/>
    <cellStyle name="40% - Accent4 13" xfId="32572" hidden="1" xr:uid="{00000000-0005-0000-0000-000083180000}"/>
    <cellStyle name="40% - Accent4 13" xfId="32965" hidden="1" xr:uid="{00000000-0005-0000-0000-000084180000}"/>
    <cellStyle name="40% - Accent4 13" xfId="33113" hidden="1" xr:uid="{00000000-0005-0000-0000-000085180000}"/>
    <cellStyle name="40% - Accent4 13" xfId="33451" hidden="1" xr:uid="{00000000-0005-0000-0000-000086180000}"/>
    <cellStyle name="40% - Accent4 13" xfId="33788" hidden="1" xr:uid="{00000000-0005-0000-0000-000087180000}"/>
    <cellStyle name="40% - Accent4 3 2 3 2" xfId="1719" hidden="1" xr:uid="{00000000-0005-0000-0000-000088180000}"/>
    <cellStyle name="40% - Accent4 3 2 3 2" xfId="2985" hidden="1" xr:uid="{00000000-0005-0000-0000-000089180000}"/>
    <cellStyle name="40% - Accent4 3 2 3 2" xfId="9611" hidden="1" xr:uid="{00000000-0005-0000-0000-00008A180000}"/>
    <cellStyle name="40% - Accent4 3 2 3 2" xfId="12124" hidden="1" xr:uid="{00000000-0005-0000-0000-00008B180000}"/>
    <cellStyle name="40% - Accent4 3 2 3 2" xfId="15862" hidden="1" xr:uid="{00000000-0005-0000-0000-00008C180000}"/>
    <cellStyle name="40% - Accent4 3 2 3 2" xfId="18230" hidden="1" xr:uid="{00000000-0005-0000-0000-00008D180000}"/>
    <cellStyle name="40% - Accent4 3 2 3 2" xfId="21499" hidden="1" xr:uid="{00000000-0005-0000-0000-00008E180000}"/>
    <cellStyle name="40% - Accent4 3 2 3 2" xfId="24683" hidden="1" xr:uid="{00000000-0005-0000-0000-00008F180000}"/>
    <cellStyle name="40% - Accent4 3 2 3 2" xfId="28854" hidden="1" xr:uid="{00000000-0005-0000-0000-000090180000}"/>
    <cellStyle name="40% - Accent4 3 2 3 2" xfId="28969" hidden="1" xr:uid="{00000000-0005-0000-0000-000091180000}"/>
    <cellStyle name="40% - Accent4 3 2 3 2" xfId="29692" hidden="1" xr:uid="{00000000-0005-0000-0000-000092180000}"/>
    <cellStyle name="40% - Accent4 3 2 3 2" xfId="29865" hidden="1" xr:uid="{00000000-0005-0000-0000-000093180000}"/>
    <cellStyle name="40% - Accent4 3 2 3 2" xfId="30258" hidden="1" xr:uid="{00000000-0005-0000-0000-000094180000}"/>
    <cellStyle name="40% - Accent4 3 2 3 2" xfId="30406" hidden="1" xr:uid="{00000000-0005-0000-0000-000095180000}"/>
    <cellStyle name="40% - Accent4 3 2 3 2" xfId="30744" hidden="1" xr:uid="{00000000-0005-0000-0000-000096180000}"/>
    <cellStyle name="40% - Accent4 3 2 3 2" xfId="31081" hidden="1" xr:uid="{00000000-0005-0000-0000-000097180000}"/>
    <cellStyle name="40% - Accent4 3 2 3 2" xfId="31646" hidden="1" xr:uid="{00000000-0005-0000-0000-000098180000}"/>
    <cellStyle name="40% - Accent4 3 2 3 2" xfId="31761" hidden="1" xr:uid="{00000000-0005-0000-0000-000099180000}"/>
    <cellStyle name="40% - Accent4 3 2 3 2" xfId="32484" hidden="1" xr:uid="{00000000-0005-0000-0000-00009A180000}"/>
    <cellStyle name="40% - Accent4 3 2 3 2" xfId="32657" hidden="1" xr:uid="{00000000-0005-0000-0000-00009B180000}"/>
    <cellStyle name="40% - Accent4 3 2 3 2" xfId="33050" hidden="1" xr:uid="{00000000-0005-0000-0000-00009C180000}"/>
    <cellStyle name="40% - Accent4 3 2 3 2" xfId="33198" hidden="1" xr:uid="{00000000-0005-0000-0000-00009D180000}"/>
    <cellStyle name="40% - Accent4 3 2 3 2" xfId="33536" hidden="1" xr:uid="{00000000-0005-0000-0000-00009E180000}"/>
    <cellStyle name="40% - Accent4 3 2 3 2" xfId="33873" hidden="1" xr:uid="{00000000-0005-0000-0000-00009F180000}"/>
    <cellStyle name="40% - Accent4 3 2 4 2" xfId="1688" hidden="1" xr:uid="{00000000-0005-0000-0000-0000A0180000}"/>
    <cellStyle name="40% - Accent4 3 2 4 2" xfId="2954" hidden="1" xr:uid="{00000000-0005-0000-0000-0000A1180000}"/>
    <cellStyle name="40% - Accent4 3 2 4 2" xfId="9580" hidden="1" xr:uid="{00000000-0005-0000-0000-0000A2180000}"/>
    <cellStyle name="40% - Accent4 3 2 4 2" xfId="12093" hidden="1" xr:uid="{00000000-0005-0000-0000-0000A3180000}"/>
    <cellStyle name="40% - Accent4 3 2 4 2" xfId="15831" hidden="1" xr:uid="{00000000-0005-0000-0000-0000A4180000}"/>
    <cellStyle name="40% - Accent4 3 2 4 2" xfId="18199" hidden="1" xr:uid="{00000000-0005-0000-0000-0000A5180000}"/>
    <cellStyle name="40% - Accent4 3 2 4 2" xfId="21468" hidden="1" xr:uid="{00000000-0005-0000-0000-0000A6180000}"/>
    <cellStyle name="40% - Accent4 3 2 4 2" xfId="24652" hidden="1" xr:uid="{00000000-0005-0000-0000-0000A7180000}"/>
    <cellStyle name="40% - Accent4 3 2 4 2" xfId="28823" hidden="1" xr:uid="{00000000-0005-0000-0000-0000A8180000}"/>
    <cellStyle name="40% - Accent4 3 2 4 2" xfId="28938" hidden="1" xr:uid="{00000000-0005-0000-0000-0000A9180000}"/>
    <cellStyle name="40% - Accent4 3 2 4 2" xfId="29661" hidden="1" xr:uid="{00000000-0005-0000-0000-0000AA180000}"/>
    <cellStyle name="40% - Accent4 3 2 4 2" xfId="29834" hidden="1" xr:uid="{00000000-0005-0000-0000-0000AB180000}"/>
    <cellStyle name="40% - Accent4 3 2 4 2" xfId="30227" hidden="1" xr:uid="{00000000-0005-0000-0000-0000AC180000}"/>
    <cellStyle name="40% - Accent4 3 2 4 2" xfId="30375" hidden="1" xr:uid="{00000000-0005-0000-0000-0000AD180000}"/>
    <cellStyle name="40% - Accent4 3 2 4 2" xfId="30713" hidden="1" xr:uid="{00000000-0005-0000-0000-0000AE180000}"/>
    <cellStyle name="40% - Accent4 3 2 4 2" xfId="31050" hidden="1" xr:uid="{00000000-0005-0000-0000-0000AF180000}"/>
    <cellStyle name="40% - Accent4 3 2 4 2" xfId="31615" hidden="1" xr:uid="{00000000-0005-0000-0000-0000B0180000}"/>
    <cellStyle name="40% - Accent4 3 2 4 2" xfId="31730" hidden="1" xr:uid="{00000000-0005-0000-0000-0000B1180000}"/>
    <cellStyle name="40% - Accent4 3 2 4 2" xfId="32453" hidden="1" xr:uid="{00000000-0005-0000-0000-0000B2180000}"/>
    <cellStyle name="40% - Accent4 3 2 4 2" xfId="32626" hidden="1" xr:uid="{00000000-0005-0000-0000-0000B3180000}"/>
    <cellStyle name="40% - Accent4 3 2 4 2" xfId="33019" hidden="1" xr:uid="{00000000-0005-0000-0000-0000B4180000}"/>
    <cellStyle name="40% - Accent4 3 2 4 2" xfId="33167" hidden="1" xr:uid="{00000000-0005-0000-0000-0000B5180000}"/>
    <cellStyle name="40% - Accent4 3 2 4 2" xfId="33505" hidden="1" xr:uid="{00000000-0005-0000-0000-0000B6180000}"/>
    <cellStyle name="40% - Accent4 3 2 4 2" xfId="33842" hidden="1" xr:uid="{00000000-0005-0000-0000-0000B7180000}"/>
    <cellStyle name="40% - Accent4 3 3 3 2" xfId="1687" hidden="1" xr:uid="{00000000-0005-0000-0000-0000B8180000}"/>
    <cellStyle name="40% - Accent4 3 3 3 2" xfId="2953" hidden="1" xr:uid="{00000000-0005-0000-0000-0000B9180000}"/>
    <cellStyle name="40% - Accent4 3 3 3 2" xfId="9579" hidden="1" xr:uid="{00000000-0005-0000-0000-0000BA180000}"/>
    <cellStyle name="40% - Accent4 3 3 3 2" xfId="12092" hidden="1" xr:uid="{00000000-0005-0000-0000-0000BB180000}"/>
    <cellStyle name="40% - Accent4 3 3 3 2" xfId="15830" hidden="1" xr:uid="{00000000-0005-0000-0000-0000BC180000}"/>
    <cellStyle name="40% - Accent4 3 3 3 2" xfId="18198" hidden="1" xr:uid="{00000000-0005-0000-0000-0000BD180000}"/>
    <cellStyle name="40% - Accent4 3 3 3 2" xfId="21467" hidden="1" xr:uid="{00000000-0005-0000-0000-0000BE180000}"/>
    <cellStyle name="40% - Accent4 3 3 3 2" xfId="24651" hidden="1" xr:uid="{00000000-0005-0000-0000-0000BF180000}"/>
    <cellStyle name="40% - Accent4 3 3 3 2" xfId="28822" hidden="1" xr:uid="{00000000-0005-0000-0000-0000C0180000}"/>
    <cellStyle name="40% - Accent4 3 3 3 2" xfId="28937" hidden="1" xr:uid="{00000000-0005-0000-0000-0000C1180000}"/>
    <cellStyle name="40% - Accent4 3 3 3 2" xfId="29660" hidden="1" xr:uid="{00000000-0005-0000-0000-0000C2180000}"/>
    <cellStyle name="40% - Accent4 3 3 3 2" xfId="29833" hidden="1" xr:uid="{00000000-0005-0000-0000-0000C3180000}"/>
    <cellStyle name="40% - Accent4 3 3 3 2" xfId="30226" hidden="1" xr:uid="{00000000-0005-0000-0000-0000C4180000}"/>
    <cellStyle name="40% - Accent4 3 3 3 2" xfId="30374" hidden="1" xr:uid="{00000000-0005-0000-0000-0000C5180000}"/>
    <cellStyle name="40% - Accent4 3 3 3 2" xfId="30712" hidden="1" xr:uid="{00000000-0005-0000-0000-0000C6180000}"/>
    <cellStyle name="40% - Accent4 3 3 3 2" xfId="31049" hidden="1" xr:uid="{00000000-0005-0000-0000-0000C7180000}"/>
    <cellStyle name="40% - Accent4 3 3 3 2" xfId="31614" hidden="1" xr:uid="{00000000-0005-0000-0000-0000C8180000}"/>
    <cellStyle name="40% - Accent4 3 3 3 2" xfId="31729" hidden="1" xr:uid="{00000000-0005-0000-0000-0000C9180000}"/>
    <cellStyle name="40% - Accent4 3 3 3 2" xfId="32452" hidden="1" xr:uid="{00000000-0005-0000-0000-0000CA180000}"/>
    <cellStyle name="40% - Accent4 3 3 3 2" xfId="32625" hidden="1" xr:uid="{00000000-0005-0000-0000-0000CB180000}"/>
    <cellStyle name="40% - Accent4 3 3 3 2" xfId="33018" hidden="1" xr:uid="{00000000-0005-0000-0000-0000CC180000}"/>
    <cellStyle name="40% - Accent4 3 3 3 2" xfId="33166" hidden="1" xr:uid="{00000000-0005-0000-0000-0000CD180000}"/>
    <cellStyle name="40% - Accent4 3 3 3 2" xfId="33504" hidden="1" xr:uid="{00000000-0005-0000-0000-0000CE180000}"/>
    <cellStyle name="40% - Accent4 3 3 3 2" xfId="33841" hidden="1" xr:uid="{00000000-0005-0000-0000-0000CF180000}"/>
    <cellStyle name="40% - Accent4 4 2 3 2" xfId="1720" hidden="1" xr:uid="{00000000-0005-0000-0000-0000D0180000}"/>
    <cellStyle name="40% - Accent4 4 2 3 2" xfId="2986" hidden="1" xr:uid="{00000000-0005-0000-0000-0000D1180000}"/>
    <cellStyle name="40% - Accent4 4 2 3 2" xfId="9612" hidden="1" xr:uid="{00000000-0005-0000-0000-0000D2180000}"/>
    <cellStyle name="40% - Accent4 4 2 3 2" xfId="12125" hidden="1" xr:uid="{00000000-0005-0000-0000-0000D3180000}"/>
    <cellStyle name="40% - Accent4 4 2 3 2" xfId="15863" hidden="1" xr:uid="{00000000-0005-0000-0000-0000D4180000}"/>
    <cellStyle name="40% - Accent4 4 2 3 2" xfId="18231" hidden="1" xr:uid="{00000000-0005-0000-0000-0000D5180000}"/>
    <cellStyle name="40% - Accent4 4 2 3 2" xfId="21500" hidden="1" xr:uid="{00000000-0005-0000-0000-0000D6180000}"/>
    <cellStyle name="40% - Accent4 4 2 3 2" xfId="24684" hidden="1" xr:uid="{00000000-0005-0000-0000-0000D7180000}"/>
    <cellStyle name="40% - Accent4 4 2 3 2" xfId="28855" hidden="1" xr:uid="{00000000-0005-0000-0000-0000D8180000}"/>
    <cellStyle name="40% - Accent4 4 2 3 2" xfId="28970" hidden="1" xr:uid="{00000000-0005-0000-0000-0000D9180000}"/>
    <cellStyle name="40% - Accent4 4 2 3 2" xfId="29693" hidden="1" xr:uid="{00000000-0005-0000-0000-0000DA180000}"/>
    <cellStyle name="40% - Accent4 4 2 3 2" xfId="29866" hidden="1" xr:uid="{00000000-0005-0000-0000-0000DB180000}"/>
    <cellStyle name="40% - Accent4 4 2 3 2" xfId="30259" hidden="1" xr:uid="{00000000-0005-0000-0000-0000DC180000}"/>
    <cellStyle name="40% - Accent4 4 2 3 2" xfId="30407" hidden="1" xr:uid="{00000000-0005-0000-0000-0000DD180000}"/>
    <cellStyle name="40% - Accent4 4 2 3 2" xfId="30745" hidden="1" xr:uid="{00000000-0005-0000-0000-0000DE180000}"/>
    <cellStyle name="40% - Accent4 4 2 3 2" xfId="31082" hidden="1" xr:uid="{00000000-0005-0000-0000-0000DF180000}"/>
    <cellStyle name="40% - Accent4 4 2 3 2" xfId="31647" hidden="1" xr:uid="{00000000-0005-0000-0000-0000E0180000}"/>
    <cellStyle name="40% - Accent4 4 2 3 2" xfId="31762" hidden="1" xr:uid="{00000000-0005-0000-0000-0000E1180000}"/>
    <cellStyle name="40% - Accent4 4 2 3 2" xfId="32485" hidden="1" xr:uid="{00000000-0005-0000-0000-0000E2180000}"/>
    <cellStyle name="40% - Accent4 4 2 3 2" xfId="32658" hidden="1" xr:uid="{00000000-0005-0000-0000-0000E3180000}"/>
    <cellStyle name="40% - Accent4 4 2 3 2" xfId="33051" hidden="1" xr:uid="{00000000-0005-0000-0000-0000E4180000}"/>
    <cellStyle name="40% - Accent4 4 2 3 2" xfId="33199" hidden="1" xr:uid="{00000000-0005-0000-0000-0000E5180000}"/>
    <cellStyle name="40% - Accent4 4 2 3 2" xfId="33537" hidden="1" xr:uid="{00000000-0005-0000-0000-0000E6180000}"/>
    <cellStyle name="40% - Accent4 4 2 3 2" xfId="33874" hidden="1" xr:uid="{00000000-0005-0000-0000-0000E7180000}"/>
    <cellStyle name="40% - Accent4 4 2 4 2" xfId="1690" hidden="1" xr:uid="{00000000-0005-0000-0000-0000E8180000}"/>
    <cellStyle name="40% - Accent4 4 2 4 2" xfId="2956" hidden="1" xr:uid="{00000000-0005-0000-0000-0000E9180000}"/>
    <cellStyle name="40% - Accent4 4 2 4 2" xfId="9582" hidden="1" xr:uid="{00000000-0005-0000-0000-0000EA180000}"/>
    <cellStyle name="40% - Accent4 4 2 4 2" xfId="12095" hidden="1" xr:uid="{00000000-0005-0000-0000-0000EB180000}"/>
    <cellStyle name="40% - Accent4 4 2 4 2" xfId="15833" hidden="1" xr:uid="{00000000-0005-0000-0000-0000EC180000}"/>
    <cellStyle name="40% - Accent4 4 2 4 2" xfId="18201" hidden="1" xr:uid="{00000000-0005-0000-0000-0000ED180000}"/>
    <cellStyle name="40% - Accent4 4 2 4 2" xfId="21470" hidden="1" xr:uid="{00000000-0005-0000-0000-0000EE180000}"/>
    <cellStyle name="40% - Accent4 4 2 4 2" xfId="24654" hidden="1" xr:uid="{00000000-0005-0000-0000-0000EF180000}"/>
    <cellStyle name="40% - Accent4 4 2 4 2" xfId="28825" hidden="1" xr:uid="{00000000-0005-0000-0000-0000F0180000}"/>
    <cellStyle name="40% - Accent4 4 2 4 2" xfId="28940" hidden="1" xr:uid="{00000000-0005-0000-0000-0000F1180000}"/>
    <cellStyle name="40% - Accent4 4 2 4 2" xfId="29663" hidden="1" xr:uid="{00000000-0005-0000-0000-0000F2180000}"/>
    <cellStyle name="40% - Accent4 4 2 4 2" xfId="29836" hidden="1" xr:uid="{00000000-0005-0000-0000-0000F3180000}"/>
    <cellStyle name="40% - Accent4 4 2 4 2" xfId="30229" hidden="1" xr:uid="{00000000-0005-0000-0000-0000F4180000}"/>
    <cellStyle name="40% - Accent4 4 2 4 2" xfId="30377" hidden="1" xr:uid="{00000000-0005-0000-0000-0000F5180000}"/>
    <cellStyle name="40% - Accent4 4 2 4 2" xfId="30715" hidden="1" xr:uid="{00000000-0005-0000-0000-0000F6180000}"/>
    <cellStyle name="40% - Accent4 4 2 4 2" xfId="31052" hidden="1" xr:uid="{00000000-0005-0000-0000-0000F7180000}"/>
    <cellStyle name="40% - Accent4 4 2 4 2" xfId="31617" hidden="1" xr:uid="{00000000-0005-0000-0000-0000F8180000}"/>
    <cellStyle name="40% - Accent4 4 2 4 2" xfId="31732" hidden="1" xr:uid="{00000000-0005-0000-0000-0000F9180000}"/>
    <cellStyle name="40% - Accent4 4 2 4 2" xfId="32455" hidden="1" xr:uid="{00000000-0005-0000-0000-0000FA180000}"/>
    <cellStyle name="40% - Accent4 4 2 4 2" xfId="32628" hidden="1" xr:uid="{00000000-0005-0000-0000-0000FB180000}"/>
    <cellStyle name="40% - Accent4 4 2 4 2" xfId="33021" hidden="1" xr:uid="{00000000-0005-0000-0000-0000FC180000}"/>
    <cellStyle name="40% - Accent4 4 2 4 2" xfId="33169" hidden="1" xr:uid="{00000000-0005-0000-0000-0000FD180000}"/>
    <cellStyle name="40% - Accent4 4 2 4 2" xfId="33507" hidden="1" xr:uid="{00000000-0005-0000-0000-0000FE180000}"/>
    <cellStyle name="40% - Accent4 4 2 4 2" xfId="33844" hidden="1" xr:uid="{00000000-0005-0000-0000-0000FF180000}"/>
    <cellStyle name="40% - Accent4 4 3 3 2" xfId="1689" hidden="1" xr:uid="{00000000-0005-0000-0000-000000190000}"/>
    <cellStyle name="40% - Accent4 4 3 3 2" xfId="2955" hidden="1" xr:uid="{00000000-0005-0000-0000-000001190000}"/>
    <cellStyle name="40% - Accent4 4 3 3 2" xfId="9581" hidden="1" xr:uid="{00000000-0005-0000-0000-000002190000}"/>
    <cellStyle name="40% - Accent4 4 3 3 2" xfId="12094" hidden="1" xr:uid="{00000000-0005-0000-0000-000003190000}"/>
    <cellStyle name="40% - Accent4 4 3 3 2" xfId="15832" hidden="1" xr:uid="{00000000-0005-0000-0000-000004190000}"/>
    <cellStyle name="40% - Accent4 4 3 3 2" xfId="18200" hidden="1" xr:uid="{00000000-0005-0000-0000-000005190000}"/>
    <cellStyle name="40% - Accent4 4 3 3 2" xfId="21469" hidden="1" xr:uid="{00000000-0005-0000-0000-000006190000}"/>
    <cellStyle name="40% - Accent4 4 3 3 2" xfId="24653" hidden="1" xr:uid="{00000000-0005-0000-0000-000007190000}"/>
    <cellStyle name="40% - Accent4 4 3 3 2" xfId="28824" hidden="1" xr:uid="{00000000-0005-0000-0000-000008190000}"/>
    <cellStyle name="40% - Accent4 4 3 3 2" xfId="28939" hidden="1" xr:uid="{00000000-0005-0000-0000-000009190000}"/>
    <cellStyle name="40% - Accent4 4 3 3 2" xfId="29662" hidden="1" xr:uid="{00000000-0005-0000-0000-00000A190000}"/>
    <cellStyle name="40% - Accent4 4 3 3 2" xfId="29835" hidden="1" xr:uid="{00000000-0005-0000-0000-00000B190000}"/>
    <cellStyle name="40% - Accent4 4 3 3 2" xfId="30228" hidden="1" xr:uid="{00000000-0005-0000-0000-00000C190000}"/>
    <cellStyle name="40% - Accent4 4 3 3 2" xfId="30376" hidden="1" xr:uid="{00000000-0005-0000-0000-00000D190000}"/>
    <cellStyle name="40% - Accent4 4 3 3 2" xfId="30714" hidden="1" xr:uid="{00000000-0005-0000-0000-00000E190000}"/>
    <cellStyle name="40% - Accent4 4 3 3 2" xfId="31051" hidden="1" xr:uid="{00000000-0005-0000-0000-00000F190000}"/>
    <cellStyle name="40% - Accent4 4 3 3 2" xfId="31616" hidden="1" xr:uid="{00000000-0005-0000-0000-000010190000}"/>
    <cellStyle name="40% - Accent4 4 3 3 2" xfId="31731" hidden="1" xr:uid="{00000000-0005-0000-0000-000011190000}"/>
    <cellStyle name="40% - Accent4 4 3 3 2" xfId="32454" hidden="1" xr:uid="{00000000-0005-0000-0000-000012190000}"/>
    <cellStyle name="40% - Accent4 4 3 3 2" xfId="32627" hidden="1" xr:uid="{00000000-0005-0000-0000-000013190000}"/>
    <cellStyle name="40% - Accent4 4 3 3 2" xfId="33020" hidden="1" xr:uid="{00000000-0005-0000-0000-000014190000}"/>
    <cellStyle name="40% - Accent4 4 3 3 2" xfId="33168" hidden="1" xr:uid="{00000000-0005-0000-0000-000015190000}"/>
    <cellStyle name="40% - Accent4 4 3 3 2" xfId="33506" hidden="1" xr:uid="{00000000-0005-0000-0000-000016190000}"/>
    <cellStyle name="40% - Accent4 4 3 3 2" xfId="33843" hidden="1" xr:uid="{00000000-0005-0000-0000-000017190000}"/>
    <cellStyle name="40% - Accent4 5 2" xfId="1648" hidden="1" xr:uid="{00000000-0005-0000-0000-000018190000}"/>
    <cellStyle name="40% - Accent4 5 2" xfId="2914" hidden="1" xr:uid="{00000000-0005-0000-0000-000019190000}"/>
    <cellStyle name="40% - Accent4 5 2" xfId="9540" hidden="1" xr:uid="{00000000-0005-0000-0000-00001A190000}"/>
    <cellStyle name="40% - Accent4 5 2" xfId="12053" hidden="1" xr:uid="{00000000-0005-0000-0000-00001B190000}"/>
    <cellStyle name="40% - Accent4 5 2" xfId="15791" hidden="1" xr:uid="{00000000-0005-0000-0000-00001C190000}"/>
    <cellStyle name="40% - Accent4 5 2" xfId="18159" hidden="1" xr:uid="{00000000-0005-0000-0000-00001D190000}"/>
    <cellStyle name="40% - Accent4 5 2" xfId="21428" hidden="1" xr:uid="{00000000-0005-0000-0000-00001E190000}"/>
    <cellStyle name="40% - Accent4 5 2" xfId="24612" hidden="1" xr:uid="{00000000-0005-0000-0000-00001F190000}"/>
    <cellStyle name="40% - Accent4 5 2" xfId="28783" hidden="1" xr:uid="{00000000-0005-0000-0000-000020190000}"/>
    <cellStyle name="40% - Accent4 5 2" xfId="28898" hidden="1" xr:uid="{00000000-0005-0000-0000-000021190000}"/>
    <cellStyle name="40% - Accent4 5 2" xfId="29621" hidden="1" xr:uid="{00000000-0005-0000-0000-000022190000}"/>
    <cellStyle name="40% - Accent4 5 2" xfId="29794" hidden="1" xr:uid="{00000000-0005-0000-0000-000023190000}"/>
    <cellStyle name="40% - Accent4 5 2" xfId="30187" hidden="1" xr:uid="{00000000-0005-0000-0000-000024190000}"/>
    <cellStyle name="40% - Accent4 5 2" xfId="30335" hidden="1" xr:uid="{00000000-0005-0000-0000-000025190000}"/>
    <cellStyle name="40% - Accent4 5 2" xfId="30673" hidden="1" xr:uid="{00000000-0005-0000-0000-000026190000}"/>
    <cellStyle name="40% - Accent4 5 2" xfId="31010" hidden="1" xr:uid="{00000000-0005-0000-0000-000027190000}"/>
    <cellStyle name="40% - Accent4 5 2" xfId="31575" hidden="1" xr:uid="{00000000-0005-0000-0000-000028190000}"/>
    <cellStyle name="40% - Accent4 5 2" xfId="31690" hidden="1" xr:uid="{00000000-0005-0000-0000-000029190000}"/>
    <cellStyle name="40% - Accent4 5 2" xfId="32413" hidden="1" xr:uid="{00000000-0005-0000-0000-00002A190000}"/>
    <cellStyle name="40% - Accent4 5 2" xfId="32586" hidden="1" xr:uid="{00000000-0005-0000-0000-00002B190000}"/>
    <cellStyle name="40% - Accent4 5 2" xfId="32979" hidden="1" xr:uid="{00000000-0005-0000-0000-00002C190000}"/>
    <cellStyle name="40% - Accent4 5 2" xfId="33127" hidden="1" xr:uid="{00000000-0005-0000-0000-00002D190000}"/>
    <cellStyle name="40% - Accent4 5 2" xfId="33465" hidden="1" xr:uid="{00000000-0005-0000-0000-00002E190000}"/>
    <cellStyle name="40% - Accent4 5 2" xfId="33802" hidden="1" xr:uid="{00000000-0005-0000-0000-00002F190000}"/>
    <cellStyle name="40% - Accent4 7" xfId="420" hidden="1" xr:uid="{00000000-0005-0000-0000-000030190000}"/>
    <cellStyle name="40% - Accent4 7" xfId="772" hidden="1" xr:uid="{00000000-0005-0000-0000-000031190000}"/>
    <cellStyle name="40% - Accent4 7" xfId="1100" hidden="1" xr:uid="{00000000-0005-0000-0000-000032190000}"/>
    <cellStyle name="40% - Accent4 7" xfId="1442" hidden="1" xr:uid="{00000000-0005-0000-0000-000033190000}"/>
    <cellStyle name="40% - Accent4 7" xfId="6662" hidden="1" xr:uid="{00000000-0005-0000-0000-000034190000}"/>
    <cellStyle name="40% - Accent4 7" xfId="6991" hidden="1" xr:uid="{00000000-0005-0000-0000-000035190000}"/>
    <cellStyle name="40% - Accent4 7" xfId="7336" hidden="1" xr:uid="{00000000-0005-0000-0000-000036190000}"/>
    <cellStyle name="40% - Accent4 7" xfId="5411" hidden="1" xr:uid="{00000000-0005-0000-0000-000037190000}"/>
    <cellStyle name="40% - Accent4 7" xfId="8211" hidden="1" xr:uid="{00000000-0005-0000-0000-000038190000}"/>
    <cellStyle name="40% - Accent4 7" xfId="5487" hidden="1" xr:uid="{00000000-0005-0000-0000-000039190000}"/>
    <cellStyle name="40% - Accent4 7" xfId="4503" hidden="1" xr:uid="{00000000-0005-0000-0000-00003A190000}"/>
    <cellStyle name="40% - Accent4 7" xfId="13429" hidden="1" xr:uid="{00000000-0005-0000-0000-00003B190000}"/>
    <cellStyle name="40% - Accent4 7" xfId="13771" hidden="1" xr:uid="{00000000-0005-0000-0000-00003C190000}"/>
    <cellStyle name="40% - Accent4 7" xfId="5722" hidden="1" xr:uid="{00000000-0005-0000-0000-00003D190000}"/>
    <cellStyle name="40% - Accent4 7" xfId="14525" hidden="1" xr:uid="{00000000-0005-0000-0000-00003E190000}"/>
    <cellStyle name="40% - Accent4 7" xfId="10729" hidden="1" xr:uid="{00000000-0005-0000-0000-00003F190000}"/>
    <cellStyle name="40% - Accent4 7" xfId="4913" hidden="1" xr:uid="{00000000-0005-0000-0000-000040190000}"/>
    <cellStyle name="40% - Accent4 7" xfId="19512" hidden="1" xr:uid="{00000000-0005-0000-0000-000041190000}"/>
    <cellStyle name="40% - Accent4 7" xfId="19854" hidden="1" xr:uid="{00000000-0005-0000-0000-000042190000}"/>
    <cellStyle name="40% - Accent4 7" xfId="14261" hidden="1" xr:uid="{00000000-0005-0000-0000-000043190000}"/>
    <cellStyle name="40% - Accent4 7" xfId="22765" hidden="1" xr:uid="{00000000-0005-0000-0000-000044190000}"/>
    <cellStyle name="40% - Accent4 7" xfId="23107" hidden="1" xr:uid="{00000000-0005-0000-0000-000045190000}"/>
    <cellStyle name="40% - Accent4 7" xfId="10838" hidden="1" xr:uid="{00000000-0005-0000-0000-000046190000}"/>
    <cellStyle name="40% - Accent4 7" xfId="25931" hidden="1" xr:uid="{00000000-0005-0000-0000-000047190000}"/>
    <cellStyle name="40% - Accent4 7" xfId="28460" hidden="1" xr:uid="{00000000-0005-0000-0000-000048190000}"/>
    <cellStyle name="40% - Accent4 7" xfId="28551" hidden="1" xr:uid="{00000000-0005-0000-0000-000049190000}"/>
    <cellStyle name="40% - Accent4 7" xfId="28628" hidden="1" xr:uid="{00000000-0005-0000-0000-00004A190000}"/>
    <cellStyle name="40% - Accent4 7" xfId="28706" hidden="1" xr:uid="{00000000-0005-0000-0000-00004B190000}"/>
    <cellStyle name="40% - Accent4 7" xfId="29290" hidden="1" xr:uid="{00000000-0005-0000-0000-00004C190000}"/>
    <cellStyle name="40% - Accent4 7" xfId="29367" hidden="1" xr:uid="{00000000-0005-0000-0000-00004D190000}"/>
    <cellStyle name="40% - Accent4 7" xfId="29446" hidden="1" xr:uid="{00000000-0005-0000-0000-00004E190000}"/>
    <cellStyle name="40% - Accent4 7" xfId="29138" hidden="1" xr:uid="{00000000-0005-0000-0000-00004F190000}"/>
    <cellStyle name="40% - Accent4 7" xfId="29555" hidden="1" xr:uid="{00000000-0005-0000-0000-000050190000}"/>
    <cellStyle name="40% - Accent4 7" xfId="29148" hidden="1" xr:uid="{00000000-0005-0000-0000-000051190000}"/>
    <cellStyle name="40% - Accent4 7" xfId="29019" hidden="1" xr:uid="{00000000-0005-0000-0000-000052190000}"/>
    <cellStyle name="40% - Accent4 7" xfId="29962" hidden="1" xr:uid="{00000000-0005-0000-0000-000053190000}"/>
    <cellStyle name="40% - Accent4 7" xfId="30040" hidden="1" xr:uid="{00000000-0005-0000-0000-000054190000}"/>
    <cellStyle name="40% - Accent4 7" xfId="29184" hidden="1" xr:uid="{00000000-0005-0000-0000-000055190000}"/>
    <cellStyle name="40% - Accent4 7" xfId="30135" hidden="1" xr:uid="{00000000-0005-0000-0000-000056190000}"/>
    <cellStyle name="40% - Accent4 7" xfId="29720" hidden="1" xr:uid="{00000000-0005-0000-0000-000057190000}"/>
    <cellStyle name="40% - Accent4 7" xfId="29069" hidden="1" xr:uid="{00000000-0005-0000-0000-000058190000}"/>
    <cellStyle name="40% - Accent4 7" xfId="30494" hidden="1" xr:uid="{00000000-0005-0000-0000-000059190000}"/>
    <cellStyle name="40% - Accent4 7" xfId="30572" hidden="1" xr:uid="{00000000-0005-0000-0000-00005A190000}"/>
    <cellStyle name="40% - Accent4 7" xfId="30123" hidden="1" xr:uid="{00000000-0005-0000-0000-00005B190000}"/>
    <cellStyle name="40% - Accent4 7" xfId="30831" hidden="1" xr:uid="{00000000-0005-0000-0000-00005C190000}"/>
    <cellStyle name="40% - Accent4 7" xfId="30909" hidden="1" xr:uid="{00000000-0005-0000-0000-00005D190000}"/>
    <cellStyle name="40% - Accent4 7" xfId="29741" hidden="1" xr:uid="{00000000-0005-0000-0000-00005E190000}"/>
    <cellStyle name="40% - Accent4 7" xfId="31168" hidden="1" xr:uid="{00000000-0005-0000-0000-00005F190000}"/>
    <cellStyle name="40% - Accent4 7" xfId="31252" hidden="1" xr:uid="{00000000-0005-0000-0000-000060190000}"/>
    <cellStyle name="40% - Accent4 7" xfId="31343" hidden="1" xr:uid="{00000000-0005-0000-0000-000061190000}"/>
    <cellStyle name="40% - Accent4 7" xfId="31420" hidden="1" xr:uid="{00000000-0005-0000-0000-000062190000}"/>
    <cellStyle name="40% - Accent4 7" xfId="31498" hidden="1" xr:uid="{00000000-0005-0000-0000-000063190000}"/>
    <cellStyle name="40% - Accent4 7" xfId="32082" hidden="1" xr:uid="{00000000-0005-0000-0000-000064190000}"/>
    <cellStyle name="40% - Accent4 7" xfId="32159" hidden="1" xr:uid="{00000000-0005-0000-0000-000065190000}"/>
    <cellStyle name="40% - Accent4 7" xfId="32238" hidden="1" xr:uid="{00000000-0005-0000-0000-000066190000}"/>
    <cellStyle name="40% - Accent4 7" xfId="31930" hidden="1" xr:uid="{00000000-0005-0000-0000-000067190000}"/>
    <cellStyle name="40% - Accent4 7" xfId="32347" hidden="1" xr:uid="{00000000-0005-0000-0000-000068190000}"/>
    <cellStyle name="40% - Accent4 7" xfId="31940" hidden="1" xr:uid="{00000000-0005-0000-0000-000069190000}"/>
    <cellStyle name="40% - Accent4 7" xfId="31811" hidden="1" xr:uid="{00000000-0005-0000-0000-00006A190000}"/>
    <cellStyle name="40% - Accent4 7" xfId="32754" hidden="1" xr:uid="{00000000-0005-0000-0000-00006B190000}"/>
    <cellStyle name="40% - Accent4 7" xfId="32832" hidden="1" xr:uid="{00000000-0005-0000-0000-00006C190000}"/>
    <cellStyle name="40% - Accent4 7" xfId="31976" hidden="1" xr:uid="{00000000-0005-0000-0000-00006D190000}"/>
    <cellStyle name="40% - Accent4 7" xfId="32927" hidden="1" xr:uid="{00000000-0005-0000-0000-00006E190000}"/>
    <cellStyle name="40% - Accent4 7" xfId="32512" hidden="1" xr:uid="{00000000-0005-0000-0000-00006F190000}"/>
    <cellStyle name="40% - Accent4 7" xfId="31861" hidden="1" xr:uid="{00000000-0005-0000-0000-000070190000}"/>
    <cellStyle name="40% - Accent4 7" xfId="33286" hidden="1" xr:uid="{00000000-0005-0000-0000-000071190000}"/>
    <cellStyle name="40% - Accent4 7" xfId="33364" hidden="1" xr:uid="{00000000-0005-0000-0000-000072190000}"/>
    <cellStyle name="40% - Accent4 7" xfId="32915" hidden="1" xr:uid="{00000000-0005-0000-0000-000073190000}"/>
    <cellStyle name="40% - Accent4 7" xfId="33623" hidden="1" xr:uid="{00000000-0005-0000-0000-000074190000}"/>
    <cellStyle name="40% - Accent4 7" xfId="33701" hidden="1" xr:uid="{00000000-0005-0000-0000-000075190000}"/>
    <cellStyle name="40% - Accent4 7" xfId="32533" hidden="1" xr:uid="{00000000-0005-0000-0000-000076190000}"/>
    <cellStyle name="40% - Accent4 7" xfId="33960" hidden="1" xr:uid="{00000000-0005-0000-0000-000077190000}"/>
    <cellStyle name="40% - Accent4 8" xfId="467" hidden="1" xr:uid="{00000000-0005-0000-0000-000078190000}"/>
    <cellStyle name="40% - Accent4 8" xfId="691" hidden="1" xr:uid="{00000000-0005-0000-0000-000079190000}"/>
    <cellStyle name="40% - Accent4 8" xfId="1026" hidden="1" xr:uid="{00000000-0005-0000-0000-00007A190000}"/>
    <cellStyle name="40% - Accent4 8" xfId="1368" hidden="1" xr:uid="{00000000-0005-0000-0000-00007B190000}"/>
    <cellStyle name="40% - Accent4 8" xfId="6579" hidden="1" xr:uid="{00000000-0005-0000-0000-00007C190000}"/>
    <cellStyle name="40% - Accent4 8" xfId="6916" hidden="1" xr:uid="{00000000-0005-0000-0000-00007D190000}"/>
    <cellStyle name="40% - Accent4 8" xfId="7261" hidden="1" xr:uid="{00000000-0005-0000-0000-00007E190000}"/>
    <cellStyle name="40% - Accent4 8" xfId="4401" hidden="1" xr:uid="{00000000-0005-0000-0000-00007F190000}"/>
    <cellStyle name="40% - Accent4 8" xfId="7684" hidden="1" xr:uid="{00000000-0005-0000-0000-000080190000}"/>
    <cellStyle name="40% - Accent4 8" xfId="6041" hidden="1" xr:uid="{00000000-0005-0000-0000-000081190000}"/>
    <cellStyle name="40% - Accent4 8" xfId="5232" hidden="1" xr:uid="{00000000-0005-0000-0000-000082190000}"/>
    <cellStyle name="40% - Accent4 8" xfId="13355" hidden="1" xr:uid="{00000000-0005-0000-0000-000083190000}"/>
    <cellStyle name="40% - Accent4 8" xfId="13697" hidden="1" xr:uid="{00000000-0005-0000-0000-000084190000}"/>
    <cellStyle name="40% - Accent4 8" xfId="4981" hidden="1" xr:uid="{00000000-0005-0000-0000-000085190000}"/>
    <cellStyle name="40% - Accent4 8" xfId="14078" hidden="1" xr:uid="{00000000-0005-0000-0000-000086190000}"/>
    <cellStyle name="40% - Accent4 8" xfId="12782" hidden="1" xr:uid="{00000000-0005-0000-0000-000087190000}"/>
    <cellStyle name="40% - Accent4 8" xfId="12283" hidden="1" xr:uid="{00000000-0005-0000-0000-000088190000}"/>
    <cellStyle name="40% - Accent4 8" xfId="19438" hidden="1" xr:uid="{00000000-0005-0000-0000-000089190000}"/>
    <cellStyle name="40% - Accent4 8" xfId="19780" hidden="1" xr:uid="{00000000-0005-0000-0000-00008A190000}"/>
    <cellStyle name="40% - Accent4 8" xfId="20101" hidden="1" xr:uid="{00000000-0005-0000-0000-00008B190000}"/>
    <cellStyle name="40% - Accent4 8" xfId="22691" hidden="1" xr:uid="{00000000-0005-0000-0000-00008C190000}"/>
    <cellStyle name="40% - Accent4 8" xfId="23033" hidden="1" xr:uid="{00000000-0005-0000-0000-00008D190000}"/>
    <cellStyle name="40% - Accent4 8" xfId="23325" hidden="1" xr:uid="{00000000-0005-0000-0000-00008E190000}"/>
    <cellStyle name="40% - Accent4 8" xfId="25857" hidden="1" xr:uid="{00000000-0005-0000-0000-00008F190000}"/>
    <cellStyle name="40% - Accent4 8" xfId="28476" hidden="1" xr:uid="{00000000-0005-0000-0000-000090190000}"/>
    <cellStyle name="40% - Accent4 8" xfId="28542" hidden="1" xr:uid="{00000000-0005-0000-0000-000091190000}"/>
    <cellStyle name="40% - Accent4 8" xfId="28620" hidden="1" xr:uid="{00000000-0005-0000-0000-000092190000}"/>
    <cellStyle name="40% - Accent4 8" xfId="28698" hidden="1" xr:uid="{00000000-0005-0000-0000-000093190000}"/>
    <cellStyle name="40% - Accent4 8" xfId="29280" hidden="1" xr:uid="{00000000-0005-0000-0000-000094190000}"/>
    <cellStyle name="40% - Accent4 8" xfId="29359" hidden="1" xr:uid="{00000000-0005-0000-0000-000095190000}"/>
    <cellStyle name="40% - Accent4 8" xfId="29438" hidden="1" xr:uid="{00000000-0005-0000-0000-000096190000}"/>
    <cellStyle name="40% - Accent4 8" xfId="29012" hidden="1" xr:uid="{00000000-0005-0000-0000-000097190000}"/>
    <cellStyle name="40% - Accent4 8" xfId="29514" hidden="1" xr:uid="{00000000-0005-0000-0000-000098190000}"/>
    <cellStyle name="40% - Accent4 8" xfId="29220" hidden="1" xr:uid="{00000000-0005-0000-0000-000099190000}"/>
    <cellStyle name="40% - Accent4 8" xfId="29110" hidden="1" xr:uid="{00000000-0005-0000-0000-00009A190000}"/>
    <cellStyle name="40% - Accent4 8" xfId="29954" hidden="1" xr:uid="{00000000-0005-0000-0000-00009B190000}"/>
    <cellStyle name="40% - Accent4 8" xfId="30032" hidden="1" xr:uid="{00000000-0005-0000-0000-00009C190000}"/>
    <cellStyle name="40% - Accent4 8" xfId="29075" hidden="1" xr:uid="{00000000-0005-0000-0000-00009D190000}"/>
    <cellStyle name="40% - Accent4 8" xfId="30103" hidden="1" xr:uid="{00000000-0005-0000-0000-00009E190000}"/>
    <cellStyle name="40% - Accent4 8" xfId="29881" hidden="1" xr:uid="{00000000-0005-0000-0000-00009F190000}"/>
    <cellStyle name="40% - Accent4 8" xfId="29873" hidden="1" xr:uid="{00000000-0005-0000-0000-0000A0190000}"/>
    <cellStyle name="40% - Accent4 8" xfId="30486" hidden="1" xr:uid="{00000000-0005-0000-0000-0000A1190000}"/>
    <cellStyle name="40% - Accent4 8" xfId="30564" hidden="1" xr:uid="{00000000-0005-0000-0000-0000A2190000}"/>
    <cellStyle name="40% - Accent4 8" xfId="30629" hidden="1" xr:uid="{00000000-0005-0000-0000-0000A3190000}"/>
    <cellStyle name="40% - Accent4 8" xfId="30823" hidden="1" xr:uid="{00000000-0005-0000-0000-0000A4190000}"/>
    <cellStyle name="40% - Accent4 8" xfId="30901" hidden="1" xr:uid="{00000000-0005-0000-0000-0000A5190000}"/>
    <cellStyle name="40% - Accent4 8" xfId="30966" hidden="1" xr:uid="{00000000-0005-0000-0000-0000A6190000}"/>
    <cellStyle name="40% - Accent4 8" xfId="31160" hidden="1" xr:uid="{00000000-0005-0000-0000-0000A7190000}"/>
    <cellStyle name="40% - Accent4 8" xfId="31268" hidden="1" xr:uid="{00000000-0005-0000-0000-0000A8190000}"/>
    <cellStyle name="40% - Accent4 8" xfId="31334" hidden="1" xr:uid="{00000000-0005-0000-0000-0000A9190000}"/>
    <cellStyle name="40% - Accent4 8" xfId="31412" hidden="1" xr:uid="{00000000-0005-0000-0000-0000AA190000}"/>
    <cellStyle name="40% - Accent4 8" xfId="31490" hidden="1" xr:uid="{00000000-0005-0000-0000-0000AB190000}"/>
    <cellStyle name="40% - Accent4 8" xfId="32072" hidden="1" xr:uid="{00000000-0005-0000-0000-0000AC190000}"/>
    <cellStyle name="40% - Accent4 8" xfId="32151" hidden="1" xr:uid="{00000000-0005-0000-0000-0000AD190000}"/>
    <cellStyle name="40% - Accent4 8" xfId="32230" hidden="1" xr:uid="{00000000-0005-0000-0000-0000AE190000}"/>
    <cellStyle name="40% - Accent4 8" xfId="31804" hidden="1" xr:uid="{00000000-0005-0000-0000-0000AF190000}"/>
    <cellStyle name="40% - Accent4 8" xfId="32306" hidden="1" xr:uid="{00000000-0005-0000-0000-0000B0190000}"/>
    <cellStyle name="40% - Accent4 8" xfId="32012" hidden="1" xr:uid="{00000000-0005-0000-0000-0000B1190000}"/>
    <cellStyle name="40% - Accent4 8" xfId="31902" hidden="1" xr:uid="{00000000-0005-0000-0000-0000B2190000}"/>
    <cellStyle name="40% - Accent4 8" xfId="32746" hidden="1" xr:uid="{00000000-0005-0000-0000-0000B3190000}"/>
    <cellStyle name="40% - Accent4 8" xfId="32824" hidden="1" xr:uid="{00000000-0005-0000-0000-0000B4190000}"/>
    <cellStyle name="40% - Accent4 8" xfId="31867" hidden="1" xr:uid="{00000000-0005-0000-0000-0000B5190000}"/>
    <cellStyle name="40% - Accent4 8" xfId="32895" hidden="1" xr:uid="{00000000-0005-0000-0000-0000B6190000}"/>
    <cellStyle name="40% - Accent4 8" xfId="32673" hidden="1" xr:uid="{00000000-0005-0000-0000-0000B7190000}"/>
    <cellStyle name="40% - Accent4 8" xfId="32665" hidden="1" xr:uid="{00000000-0005-0000-0000-0000B8190000}"/>
    <cellStyle name="40% - Accent4 8" xfId="33278" hidden="1" xr:uid="{00000000-0005-0000-0000-0000B9190000}"/>
    <cellStyle name="40% - Accent4 8" xfId="33356" hidden="1" xr:uid="{00000000-0005-0000-0000-0000BA190000}"/>
    <cellStyle name="40% - Accent4 8" xfId="33421" hidden="1" xr:uid="{00000000-0005-0000-0000-0000BB190000}"/>
    <cellStyle name="40% - Accent4 8" xfId="33615" hidden="1" xr:uid="{00000000-0005-0000-0000-0000BC190000}"/>
    <cellStyle name="40% - Accent4 8" xfId="33693" hidden="1" xr:uid="{00000000-0005-0000-0000-0000BD190000}"/>
    <cellStyle name="40% - Accent4 8" xfId="33758" hidden="1" xr:uid="{00000000-0005-0000-0000-0000BE190000}"/>
    <cellStyle name="40% - Accent4 8" xfId="33952" hidden="1" xr:uid="{00000000-0005-0000-0000-0000BF190000}"/>
    <cellStyle name="40% - Accent4 9" xfId="501" hidden="1" xr:uid="{00000000-0005-0000-0000-0000C0190000}"/>
    <cellStyle name="40% - Accent4 9" xfId="823" hidden="1" xr:uid="{00000000-0005-0000-0000-0000C1190000}"/>
    <cellStyle name="40% - Accent4 9" xfId="1147" hidden="1" xr:uid="{00000000-0005-0000-0000-0000C2190000}"/>
    <cellStyle name="40% - Accent4 9" xfId="1489" hidden="1" xr:uid="{00000000-0005-0000-0000-0000C3190000}"/>
    <cellStyle name="40% - Accent4 9" xfId="6713" hidden="1" xr:uid="{00000000-0005-0000-0000-0000C4190000}"/>
    <cellStyle name="40% - Accent4 9" xfId="7038" hidden="1" xr:uid="{00000000-0005-0000-0000-0000C5190000}"/>
    <cellStyle name="40% - Accent4 9" xfId="7383" hidden="1" xr:uid="{00000000-0005-0000-0000-0000C6190000}"/>
    <cellStyle name="40% - Accent4 9" xfId="7762" hidden="1" xr:uid="{00000000-0005-0000-0000-0000C7190000}"/>
    <cellStyle name="40% - Accent4 9" xfId="6216" hidden="1" xr:uid="{00000000-0005-0000-0000-0000C8190000}"/>
    <cellStyle name="40% - Accent4 9" xfId="5244" hidden="1" xr:uid="{00000000-0005-0000-0000-0000C9190000}"/>
    <cellStyle name="40% - Accent4 9" xfId="13152" hidden="1" xr:uid="{00000000-0005-0000-0000-0000CA190000}"/>
    <cellStyle name="40% - Accent4 9" xfId="13476" hidden="1" xr:uid="{00000000-0005-0000-0000-0000CB190000}"/>
    <cellStyle name="40% - Accent4 9" xfId="13818" hidden="1" xr:uid="{00000000-0005-0000-0000-0000CC190000}"/>
    <cellStyle name="40% - Accent4 9" xfId="14142" hidden="1" xr:uid="{00000000-0005-0000-0000-0000CD190000}"/>
    <cellStyle name="40% - Accent4 9" xfId="6298" hidden="1" xr:uid="{00000000-0005-0000-0000-0000CE190000}"/>
    <cellStyle name="40% - Accent4 9" xfId="5905" hidden="1" xr:uid="{00000000-0005-0000-0000-0000CF190000}"/>
    <cellStyle name="40% - Accent4 9" xfId="19233" hidden="1" xr:uid="{00000000-0005-0000-0000-0000D0190000}"/>
    <cellStyle name="40% - Accent4 9" xfId="19559" hidden="1" xr:uid="{00000000-0005-0000-0000-0000D1190000}"/>
    <cellStyle name="40% - Accent4 9" xfId="19901" hidden="1" xr:uid="{00000000-0005-0000-0000-0000D2190000}"/>
    <cellStyle name="40% - Accent4 9" xfId="22486" hidden="1" xr:uid="{00000000-0005-0000-0000-0000D3190000}"/>
    <cellStyle name="40% - Accent4 9" xfId="22812" hidden="1" xr:uid="{00000000-0005-0000-0000-0000D4190000}"/>
    <cellStyle name="40% - Accent4 9" xfId="23154" hidden="1" xr:uid="{00000000-0005-0000-0000-0000D5190000}"/>
    <cellStyle name="40% - Accent4 9" xfId="25654" hidden="1" xr:uid="{00000000-0005-0000-0000-0000D6190000}"/>
    <cellStyle name="40% - Accent4 9" xfId="25978" hidden="1" xr:uid="{00000000-0005-0000-0000-0000D7190000}"/>
    <cellStyle name="40% - Accent4 9" xfId="28489" hidden="1" xr:uid="{00000000-0005-0000-0000-0000D8190000}"/>
    <cellStyle name="40% - Accent4 9" xfId="28563" hidden="1" xr:uid="{00000000-0005-0000-0000-0000D9190000}"/>
    <cellStyle name="40% - Accent4 9" xfId="28639" hidden="1" xr:uid="{00000000-0005-0000-0000-0000DA190000}"/>
    <cellStyle name="40% - Accent4 9" xfId="28717" hidden="1" xr:uid="{00000000-0005-0000-0000-0000DB190000}"/>
    <cellStyle name="40% - Accent4 9" xfId="29302" hidden="1" xr:uid="{00000000-0005-0000-0000-0000DC190000}"/>
    <cellStyle name="40% - Accent4 9" xfId="29378" hidden="1" xr:uid="{00000000-0005-0000-0000-0000DD190000}"/>
    <cellStyle name="40% - Accent4 9" xfId="29457" hidden="1" xr:uid="{00000000-0005-0000-0000-0000DE190000}"/>
    <cellStyle name="40% - Accent4 9" xfId="29525" hidden="1" xr:uid="{00000000-0005-0000-0000-0000DF190000}"/>
    <cellStyle name="40% - Accent4 9" xfId="29242" hidden="1" xr:uid="{00000000-0005-0000-0000-0000E0190000}"/>
    <cellStyle name="40% - Accent4 9" xfId="29113" hidden="1" xr:uid="{00000000-0005-0000-0000-0000E1190000}"/>
    <cellStyle name="40% - Accent4 9" xfId="29897" hidden="1" xr:uid="{00000000-0005-0000-0000-0000E2190000}"/>
    <cellStyle name="40% - Accent4 9" xfId="29973" hidden="1" xr:uid="{00000000-0005-0000-0000-0000E3190000}"/>
    <cellStyle name="40% - Accent4 9" xfId="30051" hidden="1" xr:uid="{00000000-0005-0000-0000-0000E4190000}"/>
    <cellStyle name="40% - Accent4 9" xfId="30113" hidden="1" xr:uid="{00000000-0005-0000-0000-0000E5190000}"/>
    <cellStyle name="40% - Accent4 9" xfId="29255" hidden="1" xr:uid="{00000000-0005-0000-0000-0000E6190000}"/>
    <cellStyle name="40% - Accent4 9" xfId="29195" hidden="1" xr:uid="{00000000-0005-0000-0000-0000E7190000}"/>
    <cellStyle name="40% - Accent4 9" xfId="30429" hidden="1" xr:uid="{00000000-0005-0000-0000-0000E8190000}"/>
    <cellStyle name="40% - Accent4 9" xfId="30505" hidden="1" xr:uid="{00000000-0005-0000-0000-0000E9190000}"/>
    <cellStyle name="40% - Accent4 9" xfId="30583" hidden="1" xr:uid="{00000000-0005-0000-0000-0000EA190000}"/>
    <cellStyle name="40% - Accent4 9" xfId="30766" hidden="1" xr:uid="{00000000-0005-0000-0000-0000EB190000}"/>
    <cellStyle name="40% - Accent4 9" xfId="30842" hidden="1" xr:uid="{00000000-0005-0000-0000-0000EC190000}"/>
    <cellStyle name="40% - Accent4 9" xfId="30920" hidden="1" xr:uid="{00000000-0005-0000-0000-0000ED190000}"/>
    <cellStyle name="40% - Accent4 9" xfId="31103" hidden="1" xr:uid="{00000000-0005-0000-0000-0000EE190000}"/>
    <cellStyle name="40% - Accent4 9" xfId="31179" hidden="1" xr:uid="{00000000-0005-0000-0000-0000EF190000}"/>
    <cellStyle name="40% - Accent4 9" xfId="31281" hidden="1" xr:uid="{00000000-0005-0000-0000-0000F0190000}"/>
    <cellStyle name="40% - Accent4 9" xfId="31355" hidden="1" xr:uid="{00000000-0005-0000-0000-0000F1190000}"/>
    <cellStyle name="40% - Accent4 9" xfId="31431" hidden="1" xr:uid="{00000000-0005-0000-0000-0000F2190000}"/>
    <cellStyle name="40% - Accent4 9" xfId="31509" hidden="1" xr:uid="{00000000-0005-0000-0000-0000F3190000}"/>
    <cellStyle name="40% - Accent4 9" xfId="32094" hidden="1" xr:uid="{00000000-0005-0000-0000-0000F4190000}"/>
    <cellStyle name="40% - Accent4 9" xfId="32170" hidden="1" xr:uid="{00000000-0005-0000-0000-0000F5190000}"/>
    <cellStyle name="40% - Accent4 9" xfId="32249" hidden="1" xr:uid="{00000000-0005-0000-0000-0000F6190000}"/>
    <cellStyle name="40% - Accent4 9" xfId="32317" hidden="1" xr:uid="{00000000-0005-0000-0000-0000F7190000}"/>
    <cellStyle name="40% - Accent4 9" xfId="32034" hidden="1" xr:uid="{00000000-0005-0000-0000-0000F8190000}"/>
    <cellStyle name="40% - Accent4 9" xfId="31905" hidden="1" xr:uid="{00000000-0005-0000-0000-0000F9190000}"/>
    <cellStyle name="40% - Accent4 9" xfId="32689" hidden="1" xr:uid="{00000000-0005-0000-0000-0000FA190000}"/>
    <cellStyle name="40% - Accent4 9" xfId="32765" hidden="1" xr:uid="{00000000-0005-0000-0000-0000FB190000}"/>
    <cellStyle name="40% - Accent4 9" xfId="32843" hidden="1" xr:uid="{00000000-0005-0000-0000-0000FC190000}"/>
    <cellStyle name="40% - Accent4 9" xfId="32905" hidden="1" xr:uid="{00000000-0005-0000-0000-0000FD190000}"/>
    <cellStyle name="40% - Accent4 9" xfId="32047" hidden="1" xr:uid="{00000000-0005-0000-0000-0000FE190000}"/>
    <cellStyle name="40% - Accent4 9" xfId="31987" hidden="1" xr:uid="{00000000-0005-0000-0000-0000FF190000}"/>
    <cellStyle name="40% - Accent4 9" xfId="33221" hidden="1" xr:uid="{00000000-0005-0000-0000-0000001A0000}"/>
    <cellStyle name="40% - Accent4 9" xfId="33297" hidden="1" xr:uid="{00000000-0005-0000-0000-0000011A0000}"/>
    <cellStyle name="40% - Accent4 9" xfId="33375" hidden="1" xr:uid="{00000000-0005-0000-0000-0000021A0000}"/>
    <cellStyle name="40% - Accent4 9" xfId="33558" hidden="1" xr:uid="{00000000-0005-0000-0000-0000031A0000}"/>
    <cellStyle name="40% - Accent4 9" xfId="33634" hidden="1" xr:uid="{00000000-0005-0000-0000-0000041A0000}"/>
    <cellStyle name="40% - Accent4 9" xfId="33712" hidden="1" xr:uid="{00000000-0005-0000-0000-0000051A0000}"/>
    <cellStyle name="40% - Accent4 9" xfId="33895" hidden="1" xr:uid="{00000000-0005-0000-0000-0000061A0000}"/>
    <cellStyle name="40% - Accent4 9" xfId="33971" hidden="1" xr:uid="{00000000-0005-0000-0000-0000071A0000}"/>
    <cellStyle name="40% - Accent5" xfId="38" builtinId="47" hidden="1" customBuiltin="1"/>
    <cellStyle name="40% - Accent5" xfId="86" builtinId="47" hidden="1" customBuiltin="1"/>
    <cellStyle name="40% - Accent5" xfId="121" builtinId="47" hidden="1" customBuiltin="1"/>
    <cellStyle name="40% - Accent5" xfId="164" builtinId="47" hidden="1" customBuiltin="1"/>
    <cellStyle name="40% - Accent5" xfId="206" builtinId="47" hidden="1" customBuiltin="1"/>
    <cellStyle name="40% - Accent5" xfId="240" builtinId="47" hidden="1" customBuiltin="1"/>
    <cellStyle name="40% - Accent5" xfId="277" builtinId="47" hidden="1" customBuiltin="1"/>
    <cellStyle name="40% - Accent5" xfId="314" builtinId="47" hidden="1" customBuiltin="1"/>
    <cellStyle name="40% - Accent5" xfId="348" builtinId="47" hidden="1" customBuiltin="1"/>
    <cellStyle name="40% - Accent5" xfId="383" builtinId="47" hidden="1" customBuiltin="1"/>
    <cellStyle name="40% - Accent5" xfId="3934" builtinId="47" hidden="1" customBuiltin="1"/>
    <cellStyle name="40% - Accent5" xfId="3968" builtinId="47" hidden="1" customBuiltin="1"/>
    <cellStyle name="40% - Accent5" xfId="4005" builtinId="47" hidden="1" customBuiltin="1"/>
    <cellStyle name="40% - Accent5" xfId="4042" builtinId="47" hidden="1" customBuiltin="1"/>
    <cellStyle name="40% - Accent5" xfId="4076" builtinId="47" hidden="1" customBuiltin="1"/>
    <cellStyle name="40% - Accent5" xfId="4274" builtinId="47" hidden="1" customBuiltin="1"/>
    <cellStyle name="40% - Accent5" xfId="10631" builtinId="47" hidden="1" customBuiltin="1"/>
    <cellStyle name="40% - Accent5" xfId="7703" builtinId="47" hidden="1" customBuiltin="1"/>
    <cellStyle name="40% - Accent5" xfId="7553" builtinId="47" hidden="1" customBuiltin="1"/>
    <cellStyle name="40% - Accent5" xfId="8163" builtinId="47" hidden="1" customBuiltin="1"/>
    <cellStyle name="40% - Accent5" xfId="10850" builtinId="47" hidden="1" customBuiltin="1"/>
    <cellStyle name="40% - Accent5" xfId="10842" builtinId="47" hidden="1" customBuiltin="1"/>
    <cellStyle name="40% - Accent5" xfId="7714" builtinId="47" hidden="1" customBuiltin="1"/>
    <cellStyle name="40% - Accent5" xfId="7779" builtinId="47" hidden="1" customBuiltin="1"/>
    <cellStyle name="40% - Accent5" xfId="5745" builtinId="47" hidden="1" customBuiltin="1"/>
    <cellStyle name="40% - Accent5" xfId="7857" builtinId="47" hidden="1" customBuiltin="1"/>
    <cellStyle name="40% - Accent5" xfId="4598" builtinId="47" hidden="1" customBuiltin="1"/>
    <cellStyle name="40% - Accent5" xfId="7623" builtinId="47" hidden="1" customBuiltin="1"/>
    <cellStyle name="40% - Accent5" xfId="16850" builtinId="47" hidden="1" customBuiltin="1"/>
    <cellStyle name="40% - Accent5" xfId="14091" builtinId="47" hidden="1" customBuiltin="1"/>
    <cellStyle name="40% - Accent5" xfId="13981" builtinId="47" hidden="1" customBuiltin="1"/>
    <cellStyle name="40% - Accent5" xfId="14486" builtinId="47" hidden="1" customBuiltin="1"/>
    <cellStyle name="40% - Accent5" xfId="17030" builtinId="47" hidden="1" customBuiltin="1"/>
    <cellStyle name="40% - Accent5" xfId="17025" builtinId="47" hidden="1" customBuiltin="1"/>
    <cellStyle name="40% - Accent5" xfId="14098" builtinId="47" hidden="1" customBuiltin="1"/>
    <cellStyle name="40% - Accent5" xfId="14158" builtinId="47" hidden="1" customBuiltin="1"/>
    <cellStyle name="40% - Accent5" xfId="4953" builtinId="47" hidden="1" customBuiltin="1"/>
    <cellStyle name="40% - Accent5" xfId="14222" builtinId="47" hidden="1" customBuiltin="1"/>
    <cellStyle name="40% - Accent5" xfId="8619" builtinId="47" hidden="1" customBuiltin="1"/>
    <cellStyle name="40% - Accent5" xfId="14035" builtinId="47" hidden="1" customBuiltin="1"/>
    <cellStyle name="40% - Accent5" xfId="5890" builtinId="47" hidden="1" customBuiltin="1"/>
    <cellStyle name="40% - Accent5" xfId="14761" builtinId="47" hidden="1" customBuiltin="1"/>
    <cellStyle name="40% - Accent5" xfId="17011" builtinId="47" hidden="1" customBuiltin="1"/>
    <cellStyle name="40% - Accent5" xfId="16901" builtinId="47" hidden="1" customBuiltin="1"/>
    <cellStyle name="40% - Accent5" xfId="17459" builtinId="47" hidden="1" customBuiltin="1"/>
    <cellStyle name="40% - Accent5" xfId="11431" builtinId="47" hidden="1" customBuiltin="1"/>
    <cellStyle name="40% - Accent5" xfId="14557" builtinId="47" hidden="1" customBuiltin="1"/>
    <cellStyle name="40% - Accent5" xfId="12790" builtinId="47" hidden="1" customBuiltin="1"/>
    <cellStyle name="40% - Accent5" xfId="5525" builtinId="47" hidden="1" customBuiltin="1"/>
    <cellStyle name="40% - Accent5" xfId="4534" builtinId="47" hidden="1" customBuiltin="1"/>
    <cellStyle name="40% - Accent5" xfId="20740" builtinId="47" hidden="1" customBuiltin="1"/>
    <cellStyle name="40% - Accent5" xfId="4655" builtinId="47" hidden="1" customBuiltin="1"/>
    <cellStyle name="40% - Accent5 10" xfId="541" hidden="1" xr:uid="{00000000-0005-0000-0000-00003C1A0000}"/>
    <cellStyle name="40% - Accent5 10" xfId="865" hidden="1" xr:uid="{00000000-0005-0000-0000-00003D1A0000}"/>
    <cellStyle name="40% - Accent5 10" xfId="1186" hidden="1" xr:uid="{00000000-0005-0000-0000-00003E1A0000}"/>
    <cellStyle name="40% - Accent5 10" xfId="1528" hidden="1" xr:uid="{00000000-0005-0000-0000-00003F1A0000}"/>
    <cellStyle name="40% - Accent5 10" xfId="6755" hidden="1" xr:uid="{00000000-0005-0000-0000-0000401A0000}"/>
    <cellStyle name="40% - Accent5 10" xfId="7077" hidden="1" xr:uid="{00000000-0005-0000-0000-0000411A0000}"/>
    <cellStyle name="40% - Accent5 10" xfId="7423" hidden="1" xr:uid="{00000000-0005-0000-0000-0000421A0000}"/>
    <cellStyle name="40% - Accent5 10" xfId="10708" hidden="1" xr:uid="{00000000-0005-0000-0000-0000431A0000}"/>
    <cellStyle name="40% - Accent5 10" xfId="4943" hidden="1" xr:uid="{00000000-0005-0000-0000-0000441A0000}"/>
    <cellStyle name="40% - Accent5 10" xfId="6033" hidden="1" xr:uid="{00000000-0005-0000-0000-0000451A0000}"/>
    <cellStyle name="40% - Accent5 10" xfId="13194" hidden="1" xr:uid="{00000000-0005-0000-0000-0000461A0000}"/>
    <cellStyle name="40% - Accent5 10" xfId="13515" hidden="1" xr:uid="{00000000-0005-0000-0000-0000471A0000}"/>
    <cellStyle name="40% - Accent5 10" xfId="13857" hidden="1" xr:uid="{00000000-0005-0000-0000-0000481A0000}"/>
    <cellStyle name="40% - Accent5 10" xfId="16918" hidden="1" xr:uid="{00000000-0005-0000-0000-0000491A0000}"/>
    <cellStyle name="40% - Accent5 10" xfId="4566" hidden="1" xr:uid="{00000000-0005-0000-0000-00004A1A0000}"/>
    <cellStyle name="40% - Accent5 10" xfId="12810" hidden="1" xr:uid="{00000000-0005-0000-0000-00004B1A0000}"/>
    <cellStyle name="40% - Accent5 10" xfId="19276" hidden="1" xr:uid="{00000000-0005-0000-0000-00004C1A0000}"/>
    <cellStyle name="40% - Accent5 10" xfId="19598" hidden="1" xr:uid="{00000000-0005-0000-0000-00004D1A0000}"/>
    <cellStyle name="40% - Accent5 10" xfId="19940" hidden="1" xr:uid="{00000000-0005-0000-0000-00004E1A0000}"/>
    <cellStyle name="40% - Accent5 10" xfId="22529" hidden="1" xr:uid="{00000000-0005-0000-0000-00004F1A0000}"/>
    <cellStyle name="40% - Accent5 10" xfId="22851" hidden="1" xr:uid="{00000000-0005-0000-0000-0000501A0000}"/>
    <cellStyle name="40% - Accent5 10" xfId="23193" hidden="1" xr:uid="{00000000-0005-0000-0000-0000511A0000}"/>
    <cellStyle name="40% - Accent5 10" xfId="25696" hidden="1" xr:uid="{00000000-0005-0000-0000-0000521A0000}"/>
    <cellStyle name="40% - Accent5 10" xfId="26017" hidden="1" xr:uid="{00000000-0005-0000-0000-0000531A0000}"/>
    <cellStyle name="40% - Accent5 10" xfId="28504" hidden="1" xr:uid="{00000000-0005-0000-0000-0000541A0000}"/>
    <cellStyle name="40% - Accent5 10" xfId="28578" hidden="1" xr:uid="{00000000-0005-0000-0000-0000551A0000}"/>
    <cellStyle name="40% - Accent5 10" xfId="28654" hidden="1" xr:uid="{00000000-0005-0000-0000-0000561A0000}"/>
    <cellStyle name="40% - Accent5 10" xfId="28732" hidden="1" xr:uid="{00000000-0005-0000-0000-0000571A0000}"/>
    <cellStyle name="40% - Accent5 10" xfId="29317" hidden="1" xr:uid="{00000000-0005-0000-0000-0000581A0000}"/>
    <cellStyle name="40% - Accent5 10" xfId="29393" hidden="1" xr:uid="{00000000-0005-0000-0000-0000591A0000}"/>
    <cellStyle name="40% - Accent5 10" xfId="29472" hidden="1" xr:uid="{00000000-0005-0000-0000-00005A1A0000}"/>
    <cellStyle name="40% - Accent5 10" xfId="29717" hidden="1" xr:uid="{00000000-0005-0000-0000-00005B1A0000}"/>
    <cellStyle name="40% - Accent5 10" xfId="29073" hidden="1" xr:uid="{00000000-0005-0000-0000-00005C1A0000}"/>
    <cellStyle name="40% - Accent5 10" xfId="29218" hidden="1" xr:uid="{00000000-0005-0000-0000-00005D1A0000}"/>
    <cellStyle name="40% - Accent5 10" xfId="29912" hidden="1" xr:uid="{00000000-0005-0000-0000-00005E1A0000}"/>
    <cellStyle name="40% - Accent5 10" xfId="29988" hidden="1" xr:uid="{00000000-0005-0000-0000-00005F1A0000}"/>
    <cellStyle name="40% - Accent5 10" xfId="30066" hidden="1" xr:uid="{00000000-0005-0000-0000-0000601A0000}"/>
    <cellStyle name="40% - Accent5 10" xfId="30276" hidden="1" xr:uid="{00000000-0005-0000-0000-0000611A0000}"/>
    <cellStyle name="40% - Accent5 10" xfId="29027" hidden="1" xr:uid="{00000000-0005-0000-0000-0000621A0000}"/>
    <cellStyle name="40% - Accent5 10" xfId="29882" hidden="1" xr:uid="{00000000-0005-0000-0000-0000631A0000}"/>
    <cellStyle name="40% - Accent5 10" xfId="30444" hidden="1" xr:uid="{00000000-0005-0000-0000-0000641A0000}"/>
    <cellStyle name="40% - Accent5 10" xfId="30520" hidden="1" xr:uid="{00000000-0005-0000-0000-0000651A0000}"/>
    <cellStyle name="40% - Accent5 10" xfId="30598" hidden="1" xr:uid="{00000000-0005-0000-0000-0000661A0000}"/>
    <cellStyle name="40% - Accent5 10" xfId="30781" hidden="1" xr:uid="{00000000-0005-0000-0000-0000671A0000}"/>
    <cellStyle name="40% - Accent5 10" xfId="30857" hidden="1" xr:uid="{00000000-0005-0000-0000-0000681A0000}"/>
    <cellStyle name="40% - Accent5 10" xfId="30935" hidden="1" xr:uid="{00000000-0005-0000-0000-0000691A0000}"/>
    <cellStyle name="40% - Accent5 10" xfId="31118" hidden="1" xr:uid="{00000000-0005-0000-0000-00006A1A0000}"/>
    <cellStyle name="40% - Accent5 10" xfId="31194" hidden="1" xr:uid="{00000000-0005-0000-0000-00006B1A0000}"/>
    <cellStyle name="40% - Accent5 10" xfId="31296" hidden="1" xr:uid="{00000000-0005-0000-0000-00006C1A0000}"/>
    <cellStyle name="40% - Accent5 10" xfId="31370" hidden="1" xr:uid="{00000000-0005-0000-0000-00006D1A0000}"/>
    <cellStyle name="40% - Accent5 10" xfId="31446" hidden="1" xr:uid="{00000000-0005-0000-0000-00006E1A0000}"/>
    <cellStyle name="40% - Accent5 10" xfId="31524" hidden="1" xr:uid="{00000000-0005-0000-0000-00006F1A0000}"/>
    <cellStyle name="40% - Accent5 10" xfId="32109" hidden="1" xr:uid="{00000000-0005-0000-0000-0000701A0000}"/>
    <cellStyle name="40% - Accent5 10" xfId="32185" hidden="1" xr:uid="{00000000-0005-0000-0000-0000711A0000}"/>
    <cellStyle name="40% - Accent5 10" xfId="32264" hidden="1" xr:uid="{00000000-0005-0000-0000-0000721A0000}"/>
    <cellStyle name="40% - Accent5 10" xfId="32509" hidden="1" xr:uid="{00000000-0005-0000-0000-0000731A0000}"/>
    <cellStyle name="40% - Accent5 10" xfId="31865" hidden="1" xr:uid="{00000000-0005-0000-0000-0000741A0000}"/>
    <cellStyle name="40% - Accent5 10" xfId="32010" hidden="1" xr:uid="{00000000-0005-0000-0000-0000751A0000}"/>
    <cellStyle name="40% - Accent5 10" xfId="32704" hidden="1" xr:uid="{00000000-0005-0000-0000-0000761A0000}"/>
    <cellStyle name="40% - Accent5 10" xfId="32780" hidden="1" xr:uid="{00000000-0005-0000-0000-0000771A0000}"/>
    <cellStyle name="40% - Accent5 10" xfId="32858" hidden="1" xr:uid="{00000000-0005-0000-0000-0000781A0000}"/>
    <cellStyle name="40% - Accent5 10" xfId="33068" hidden="1" xr:uid="{00000000-0005-0000-0000-0000791A0000}"/>
    <cellStyle name="40% - Accent5 10" xfId="31819" hidden="1" xr:uid="{00000000-0005-0000-0000-00007A1A0000}"/>
    <cellStyle name="40% - Accent5 10" xfId="32674" hidden="1" xr:uid="{00000000-0005-0000-0000-00007B1A0000}"/>
    <cellStyle name="40% - Accent5 10" xfId="33236" hidden="1" xr:uid="{00000000-0005-0000-0000-00007C1A0000}"/>
    <cellStyle name="40% - Accent5 10" xfId="33312" hidden="1" xr:uid="{00000000-0005-0000-0000-00007D1A0000}"/>
    <cellStyle name="40% - Accent5 10" xfId="33390" hidden="1" xr:uid="{00000000-0005-0000-0000-00007E1A0000}"/>
    <cellStyle name="40% - Accent5 10" xfId="33573" hidden="1" xr:uid="{00000000-0005-0000-0000-00007F1A0000}"/>
    <cellStyle name="40% - Accent5 10" xfId="33649" hidden="1" xr:uid="{00000000-0005-0000-0000-0000801A0000}"/>
    <cellStyle name="40% - Accent5 10" xfId="33727" hidden="1" xr:uid="{00000000-0005-0000-0000-0000811A0000}"/>
    <cellStyle name="40% - Accent5 10" xfId="33910" hidden="1" xr:uid="{00000000-0005-0000-0000-0000821A0000}"/>
    <cellStyle name="40% - Accent5 10" xfId="33986" hidden="1" xr:uid="{00000000-0005-0000-0000-0000831A0000}"/>
    <cellStyle name="40% - Accent5 11" xfId="577" hidden="1" xr:uid="{00000000-0005-0000-0000-0000841A0000}"/>
    <cellStyle name="40% - Accent5 11" xfId="901" hidden="1" xr:uid="{00000000-0005-0000-0000-0000851A0000}"/>
    <cellStyle name="40% - Accent5 11" xfId="1222" hidden="1" xr:uid="{00000000-0005-0000-0000-0000861A0000}"/>
    <cellStyle name="40% - Accent5 11" xfId="1564" hidden="1" xr:uid="{00000000-0005-0000-0000-0000871A0000}"/>
    <cellStyle name="40% - Accent5 11" xfId="6791" hidden="1" xr:uid="{00000000-0005-0000-0000-0000881A0000}"/>
    <cellStyle name="40% - Accent5 11" xfId="7113" hidden="1" xr:uid="{00000000-0005-0000-0000-0000891A0000}"/>
    <cellStyle name="40% - Accent5 11" xfId="7459" hidden="1" xr:uid="{00000000-0005-0000-0000-00008A1A0000}"/>
    <cellStyle name="40% - Accent5 11" xfId="5222" hidden="1" xr:uid="{00000000-0005-0000-0000-00008B1A0000}"/>
    <cellStyle name="40% - Accent5 11" xfId="4493" hidden="1" xr:uid="{00000000-0005-0000-0000-00008C1A0000}"/>
    <cellStyle name="40% - Accent5 11" xfId="4150" hidden="1" xr:uid="{00000000-0005-0000-0000-00008D1A0000}"/>
    <cellStyle name="40% - Accent5 11" xfId="13230" hidden="1" xr:uid="{00000000-0005-0000-0000-00008E1A0000}"/>
    <cellStyle name="40% - Accent5 11" xfId="13551" hidden="1" xr:uid="{00000000-0005-0000-0000-00008F1A0000}"/>
    <cellStyle name="40% - Accent5 11" xfId="13893" hidden="1" xr:uid="{00000000-0005-0000-0000-0000901A0000}"/>
    <cellStyle name="40% - Accent5 11" xfId="6238" hidden="1" xr:uid="{00000000-0005-0000-0000-0000911A0000}"/>
    <cellStyle name="40% - Accent5 11" xfId="4517" hidden="1" xr:uid="{00000000-0005-0000-0000-0000921A0000}"/>
    <cellStyle name="40% - Accent5 11" xfId="6225" hidden="1" xr:uid="{00000000-0005-0000-0000-0000931A0000}"/>
    <cellStyle name="40% - Accent5 11" xfId="19313" hidden="1" xr:uid="{00000000-0005-0000-0000-0000941A0000}"/>
    <cellStyle name="40% - Accent5 11" xfId="19634" hidden="1" xr:uid="{00000000-0005-0000-0000-0000951A0000}"/>
    <cellStyle name="40% - Accent5 11" xfId="19976" hidden="1" xr:uid="{00000000-0005-0000-0000-0000961A0000}"/>
    <cellStyle name="40% - Accent5 11" xfId="22566" hidden="1" xr:uid="{00000000-0005-0000-0000-0000971A0000}"/>
    <cellStyle name="40% - Accent5 11" xfId="22887" hidden="1" xr:uid="{00000000-0005-0000-0000-0000981A0000}"/>
    <cellStyle name="40% - Accent5 11" xfId="23229" hidden="1" xr:uid="{00000000-0005-0000-0000-0000991A0000}"/>
    <cellStyle name="40% - Accent5 11" xfId="25732" hidden="1" xr:uid="{00000000-0005-0000-0000-00009A1A0000}"/>
    <cellStyle name="40% - Accent5 11" xfId="26053" hidden="1" xr:uid="{00000000-0005-0000-0000-00009B1A0000}"/>
    <cellStyle name="40% - Accent5 11" xfId="28517" hidden="1" xr:uid="{00000000-0005-0000-0000-00009C1A0000}"/>
    <cellStyle name="40% - Accent5 11" xfId="28591" hidden="1" xr:uid="{00000000-0005-0000-0000-00009D1A0000}"/>
    <cellStyle name="40% - Accent5 11" xfId="28667" hidden="1" xr:uid="{00000000-0005-0000-0000-00009E1A0000}"/>
    <cellStyle name="40% - Accent5 11" xfId="28745" hidden="1" xr:uid="{00000000-0005-0000-0000-00009F1A0000}"/>
    <cellStyle name="40% - Accent5 11" xfId="29330" hidden="1" xr:uid="{00000000-0005-0000-0000-0000A01A0000}"/>
    <cellStyle name="40% - Accent5 11" xfId="29406" hidden="1" xr:uid="{00000000-0005-0000-0000-0000A11A0000}"/>
    <cellStyle name="40% - Accent5 11" xfId="29485" hidden="1" xr:uid="{00000000-0005-0000-0000-0000A21A0000}"/>
    <cellStyle name="40% - Accent5 11" xfId="29109" hidden="1" xr:uid="{00000000-0005-0000-0000-0000A31A0000}"/>
    <cellStyle name="40% - Accent5 11" xfId="29018" hidden="1" xr:uid="{00000000-0005-0000-0000-0000A41A0000}"/>
    <cellStyle name="40% - Accent5 11" xfId="28985" hidden="1" xr:uid="{00000000-0005-0000-0000-0000A51A0000}"/>
    <cellStyle name="40% - Accent5 11" xfId="29925" hidden="1" xr:uid="{00000000-0005-0000-0000-0000A61A0000}"/>
    <cellStyle name="40% - Accent5 11" xfId="30001" hidden="1" xr:uid="{00000000-0005-0000-0000-0000A71A0000}"/>
    <cellStyle name="40% - Accent5 11" xfId="30079" hidden="1" xr:uid="{00000000-0005-0000-0000-0000A81A0000}"/>
    <cellStyle name="40% - Accent5 11" xfId="29247" hidden="1" xr:uid="{00000000-0005-0000-0000-0000A91A0000}"/>
    <cellStyle name="40% - Accent5 11" xfId="29020" hidden="1" xr:uid="{00000000-0005-0000-0000-0000AA1A0000}"/>
    <cellStyle name="40% - Accent5 11" xfId="29245" hidden="1" xr:uid="{00000000-0005-0000-0000-0000AB1A0000}"/>
    <cellStyle name="40% - Accent5 11" xfId="30457" hidden="1" xr:uid="{00000000-0005-0000-0000-0000AC1A0000}"/>
    <cellStyle name="40% - Accent5 11" xfId="30533" hidden="1" xr:uid="{00000000-0005-0000-0000-0000AD1A0000}"/>
    <cellStyle name="40% - Accent5 11" xfId="30611" hidden="1" xr:uid="{00000000-0005-0000-0000-0000AE1A0000}"/>
    <cellStyle name="40% - Accent5 11" xfId="30794" hidden="1" xr:uid="{00000000-0005-0000-0000-0000AF1A0000}"/>
    <cellStyle name="40% - Accent5 11" xfId="30870" hidden="1" xr:uid="{00000000-0005-0000-0000-0000B01A0000}"/>
    <cellStyle name="40% - Accent5 11" xfId="30948" hidden="1" xr:uid="{00000000-0005-0000-0000-0000B11A0000}"/>
    <cellStyle name="40% - Accent5 11" xfId="31131" hidden="1" xr:uid="{00000000-0005-0000-0000-0000B21A0000}"/>
    <cellStyle name="40% - Accent5 11" xfId="31207" hidden="1" xr:uid="{00000000-0005-0000-0000-0000B31A0000}"/>
    <cellStyle name="40% - Accent5 11" xfId="31309" hidden="1" xr:uid="{00000000-0005-0000-0000-0000B41A0000}"/>
    <cellStyle name="40% - Accent5 11" xfId="31383" hidden="1" xr:uid="{00000000-0005-0000-0000-0000B51A0000}"/>
    <cellStyle name="40% - Accent5 11" xfId="31459" hidden="1" xr:uid="{00000000-0005-0000-0000-0000B61A0000}"/>
    <cellStyle name="40% - Accent5 11" xfId="31537" hidden="1" xr:uid="{00000000-0005-0000-0000-0000B71A0000}"/>
    <cellStyle name="40% - Accent5 11" xfId="32122" hidden="1" xr:uid="{00000000-0005-0000-0000-0000B81A0000}"/>
    <cellStyle name="40% - Accent5 11" xfId="32198" hidden="1" xr:uid="{00000000-0005-0000-0000-0000B91A0000}"/>
    <cellStyle name="40% - Accent5 11" xfId="32277" hidden="1" xr:uid="{00000000-0005-0000-0000-0000BA1A0000}"/>
    <cellStyle name="40% - Accent5 11" xfId="31901" hidden="1" xr:uid="{00000000-0005-0000-0000-0000BB1A0000}"/>
    <cellStyle name="40% - Accent5 11" xfId="31810" hidden="1" xr:uid="{00000000-0005-0000-0000-0000BC1A0000}"/>
    <cellStyle name="40% - Accent5 11" xfId="31777" hidden="1" xr:uid="{00000000-0005-0000-0000-0000BD1A0000}"/>
    <cellStyle name="40% - Accent5 11" xfId="32717" hidden="1" xr:uid="{00000000-0005-0000-0000-0000BE1A0000}"/>
    <cellStyle name="40% - Accent5 11" xfId="32793" hidden="1" xr:uid="{00000000-0005-0000-0000-0000BF1A0000}"/>
    <cellStyle name="40% - Accent5 11" xfId="32871" hidden="1" xr:uid="{00000000-0005-0000-0000-0000C01A0000}"/>
    <cellStyle name="40% - Accent5 11" xfId="32039" hidden="1" xr:uid="{00000000-0005-0000-0000-0000C11A0000}"/>
    <cellStyle name="40% - Accent5 11" xfId="31812" hidden="1" xr:uid="{00000000-0005-0000-0000-0000C21A0000}"/>
    <cellStyle name="40% - Accent5 11" xfId="32037" hidden="1" xr:uid="{00000000-0005-0000-0000-0000C31A0000}"/>
    <cellStyle name="40% - Accent5 11" xfId="33249" hidden="1" xr:uid="{00000000-0005-0000-0000-0000C41A0000}"/>
    <cellStyle name="40% - Accent5 11" xfId="33325" hidden="1" xr:uid="{00000000-0005-0000-0000-0000C51A0000}"/>
    <cellStyle name="40% - Accent5 11" xfId="33403" hidden="1" xr:uid="{00000000-0005-0000-0000-0000C61A0000}"/>
    <cellStyle name="40% - Accent5 11" xfId="33586" hidden="1" xr:uid="{00000000-0005-0000-0000-0000C71A0000}"/>
    <cellStyle name="40% - Accent5 11" xfId="33662" hidden="1" xr:uid="{00000000-0005-0000-0000-0000C81A0000}"/>
    <cellStyle name="40% - Accent5 11" xfId="33740" hidden="1" xr:uid="{00000000-0005-0000-0000-0000C91A0000}"/>
    <cellStyle name="40% - Accent5 11" xfId="33923" hidden="1" xr:uid="{00000000-0005-0000-0000-0000CA1A0000}"/>
    <cellStyle name="40% - Accent5 11" xfId="33999" hidden="1" xr:uid="{00000000-0005-0000-0000-0000CB1A0000}"/>
    <cellStyle name="40% - Accent5 12" xfId="611" hidden="1" xr:uid="{00000000-0005-0000-0000-0000CC1A0000}"/>
    <cellStyle name="40% - Accent5 12" xfId="936" hidden="1" xr:uid="{00000000-0005-0000-0000-0000CD1A0000}"/>
    <cellStyle name="40% - Accent5 12" xfId="1256" hidden="1" xr:uid="{00000000-0005-0000-0000-0000CE1A0000}"/>
    <cellStyle name="40% - Accent5 12" xfId="1598" hidden="1" xr:uid="{00000000-0005-0000-0000-0000CF1A0000}"/>
    <cellStyle name="40% - Accent5 12" xfId="6826" hidden="1" xr:uid="{00000000-0005-0000-0000-0000D01A0000}"/>
    <cellStyle name="40% - Accent5 12" xfId="7147" hidden="1" xr:uid="{00000000-0005-0000-0000-0000D11A0000}"/>
    <cellStyle name="40% - Accent5 12" xfId="7493" hidden="1" xr:uid="{00000000-0005-0000-0000-0000D21A0000}"/>
    <cellStyle name="40% - Accent5 12" xfId="10706" hidden="1" xr:uid="{00000000-0005-0000-0000-0000D31A0000}"/>
    <cellStyle name="40% - Accent5 12" xfId="5446" hidden="1" xr:uid="{00000000-0005-0000-0000-0000D41A0000}"/>
    <cellStyle name="40% - Accent5 12" xfId="5376" hidden="1" xr:uid="{00000000-0005-0000-0000-0000D51A0000}"/>
    <cellStyle name="40% - Accent5 12" xfId="13265" hidden="1" xr:uid="{00000000-0005-0000-0000-0000D61A0000}"/>
    <cellStyle name="40% - Accent5 12" xfId="13585" hidden="1" xr:uid="{00000000-0005-0000-0000-0000D71A0000}"/>
    <cellStyle name="40% - Accent5 12" xfId="13927" hidden="1" xr:uid="{00000000-0005-0000-0000-0000D81A0000}"/>
    <cellStyle name="40% - Accent5 12" xfId="16915" hidden="1" xr:uid="{00000000-0005-0000-0000-0000D91A0000}"/>
    <cellStyle name="40% - Accent5 12" xfId="5683" hidden="1" xr:uid="{00000000-0005-0000-0000-0000DA1A0000}"/>
    <cellStyle name="40% - Accent5 12" xfId="7908" hidden="1" xr:uid="{00000000-0005-0000-0000-0000DB1A0000}"/>
    <cellStyle name="40% - Accent5 12" xfId="19348" hidden="1" xr:uid="{00000000-0005-0000-0000-0000DC1A0000}"/>
    <cellStyle name="40% - Accent5 12" xfId="19668" hidden="1" xr:uid="{00000000-0005-0000-0000-0000DD1A0000}"/>
    <cellStyle name="40% - Accent5 12" xfId="20010" hidden="1" xr:uid="{00000000-0005-0000-0000-0000DE1A0000}"/>
    <cellStyle name="40% - Accent5 12" xfId="22601" hidden="1" xr:uid="{00000000-0005-0000-0000-0000DF1A0000}"/>
    <cellStyle name="40% - Accent5 12" xfId="22921" hidden="1" xr:uid="{00000000-0005-0000-0000-0000E01A0000}"/>
    <cellStyle name="40% - Accent5 12" xfId="23263" hidden="1" xr:uid="{00000000-0005-0000-0000-0000E11A0000}"/>
    <cellStyle name="40% - Accent5 12" xfId="25767" hidden="1" xr:uid="{00000000-0005-0000-0000-0000E21A0000}"/>
    <cellStyle name="40% - Accent5 12" xfId="26087" hidden="1" xr:uid="{00000000-0005-0000-0000-0000E31A0000}"/>
    <cellStyle name="40% - Accent5 12" xfId="28530" hidden="1" xr:uid="{00000000-0005-0000-0000-0000E41A0000}"/>
    <cellStyle name="40% - Accent5 12" xfId="28605" hidden="1" xr:uid="{00000000-0005-0000-0000-0000E51A0000}"/>
    <cellStyle name="40% - Accent5 12" xfId="28680" hidden="1" xr:uid="{00000000-0005-0000-0000-0000E61A0000}"/>
    <cellStyle name="40% - Accent5 12" xfId="28758" hidden="1" xr:uid="{00000000-0005-0000-0000-0000E71A0000}"/>
    <cellStyle name="40% - Accent5 12" xfId="29344" hidden="1" xr:uid="{00000000-0005-0000-0000-0000E81A0000}"/>
    <cellStyle name="40% - Accent5 12" xfId="29419" hidden="1" xr:uid="{00000000-0005-0000-0000-0000E91A0000}"/>
    <cellStyle name="40% - Accent5 12" xfId="29498" hidden="1" xr:uid="{00000000-0005-0000-0000-0000EA1A0000}"/>
    <cellStyle name="40% - Accent5 12" xfId="29716" hidden="1" xr:uid="{00000000-0005-0000-0000-0000EB1A0000}"/>
    <cellStyle name="40% - Accent5 12" xfId="29141" hidden="1" xr:uid="{00000000-0005-0000-0000-0000EC1A0000}"/>
    <cellStyle name="40% - Accent5 12" xfId="29130" hidden="1" xr:uid="{00000000-0005-0000-0000-0000ED1A0000}"/>
    <cellStyle name="40% - Accent5 12" xfId="29939" hidden="1" xr:uid="{00000000-0005-0000-0000-0000EE1A0000}"/>
    <cellStyle name="40% - Accent5 12" xfId="30014" hidden="1" xr:uid="{00000000-0005-0000-0000-0000EF1A0000}"/>
    <cellStyle name="40% - Accent5 12" xfId="30092" hidden="1" xr:uid="{00000000-0005-0000-0000-0000F01A0000}"/>
    <cellStyle name="40% - Accent5 12" xfId="30275" hidden="1" xr:uid="{00000000-0005-0000-0000-0000F11A0000}"/>
    <cellStyle name="40% - Accent5 12" xfId="29177" hidden="1" xr:uid="{00000000-0005-0000-0000-0000F21A0000}"/>
    <cellStyle name="40% - Accent5 12" xfId="29538" hidden="1" xr:uid="{00000000-0005-0000-0000-0000F31A0000}"/>
    <cellStyle name="40% - Accent5 12" xfId="30471" hidden="1" xr:uid="{00000000-0005-0000-0000-0000F41A0000}"/>
    <cellStyle name="40% - Accent5 12" xfId="30546" hidden="1" xr:uid="{00000000-0005-0000-0000-0000F51A0000}"/>
    <cellStyle name="40% - Accent5 12" xfId="30624" hidden="1" xr:uid="{00000000-0005-0000-0000-0000F61A0000}"/>
    <cellStyle name="40% - Accent5 12" xfId="30808" hidden="1" xr:uid="{00000000-0005-0000-0000-0000F71A0000}"/>
    <cellStyle name="40% - Accent5 12" xfId="30883" hidden="1" xr:uid="{00000000-0005-0000-0000-0000F81A0000}"/>
    <cellStyle name="40% - Accent5 12" xfId="30961" hidden="1" xr:uid="{00000000-0005-0000-0000-0000F91A0000}"/>
    <cellStyle name="40% - Accent5 12" xfId="31145" hidden="1" xr:uid="{00000000-0005-0000-0000-0000FA1A0000}"/>
    <cellStyle name="40% - Accent5 12" xfId="31220" hidden="1" xr:uid="{00000000-0005-0000-0000-0000FB1A0000}"/>
    <cellStyle name="40% - Accent5 12" xfId="31322" hidden="1" xr:uid="{00000000-0005-0000-0000-0000FC1A0000}"/>
    <cellStyle name="40% - Accent5 12" xfId="31397" hidden="1" xr:uid="{00000000-0005-0000-0000-0000FD1A0000}"/>
    <cellStyle name="40% - Accent5 12" xfId="31472" hidden="1" xr:uid="{00000000-0005-0000-0000-0000FE1A0000}"/>
    <cellStyle name="40% - Accent5 12" xfId="31550" hidden="1" xr:uid="{00000000-0005-0000-0000-0000FF1A0000}"/>
    <cellStyle name="40% - Accent5 12" xfId="32136" hidden="1" xr:uid="{00000000-0005-0000-0000-0000001B0000}"/>
    <cellStyle name="40% - Accent5 12" xfId="32211" hidden="1" xr:uid="{00000000-0005-0000-0000-0000011B0000}"/>
    <cellStyle name="40% - Accent5 12" xfId="32290" hidden="1" xr:uid="{00000000-0005-0000-0000-0000021B0000}"/>
    <cellStyle name="40% - Accent5 12" xfId="32508" hidden="1" xr:uid="{00000000-0005-0000-0000-0000031B0000}"/>
    <cellStyle name="40% - Accent5 12" xfId="31933" hidden="1" xr:uid="{00000000-0005-0000-0000-0000041B0000}"/>
    <cellStyle name="40% - Accent5 12" xfId="31922" hidden="1" xr:uid="{00000000-0005-0000-0000-0000051B0000}"/>
    <cellStyle name="40% - Accent5 12" xfId="32731" hidden="1" xr:uid="{00000000-0005-0000-0000-0000061B0000}"/>
    <cellStyle name="40% - Accent5 12" xfId="32806" hidden="1" xr:uid="{00000000-0005-0000-0000-0000071B0000}"/>
    <cellStyle name="40% - Accent5 12" xfId="32884" hidden="1" xr:uid="{00000000-0005-0000-0000-0000081B0000}"/>
    <cellStyle name="40% - Accent5 12" xfId="33067" hidden="1" xr:uid="{00000000-0005-0000-0000-0000091B0000}"/>
    <cellStyle name="40% - Accent5 12" xfId="31969" hidden="1" xr:uid="{00000000-0005-0000-0000-00000A1B0000}"/>
    <cellStyle name="40% - Accent5 12" xfId="32330" hidden="1" xr:uid="{00000000-0005-0000-0000-00000B1B0000}"/>
    <cellStyle name="40% - Accent5 12" xfId="33263" hidden="1" xr:uid="{00000000-0005-0000-0000-00000C1B0000}"/>
    <cellStyle name="40% - Accent5 12" xfId="33338" hidden="1" xr:uid="{00000000-0005-0000-0000-00000D1B0000}"/>
    <cellStyle name="40% - Accent5 12" xfId="33416" hidden="1" xr:uid="{00000000-0005-0000-0000-00000E1B0000}"/>
    <cellStyle name="40% - Accent5 12" xfId="33600" hidden="1" xr:uid="{00000000-0005-0000-0000-00000F1B0000}"/>
    <cellStyle name="40% - Accent5 12" xfId="33675" hidden="1" xr:uid="{00000000-0005-0000-0000-0000101B0000}"/>
    <cellStyle name="40% - Accent5 12" xfId="33753" hidden="1" xr:uid="{00000000-0005-0000-0000-0000111B0000}"/>
    <cellStyle name="40% - Accent5 12" xfId="33937" hidden="1" xr:uid="{00000000-0005-0000-0000-0000121B0000}"/>
    <cellStyle name="40% - Accent5 12" xfId="34012" hidden="1" xr:uid="{00000000-0005-0000-0000-0000131B0000}"/>
    <cellStyle name="40% - Accent5 13" xfId="1633" hidden="1" xr:uid="{00000000-0005-0000-0000-0000141B0000}"/>
    <cellStyle name="40% - Accent5 13" xfId="2899" hidden="1" xr:uid="{00000000-0005-0000-0000-0000151B0000}"/>
    <cellStyle name="40% - Accent5 13" xfId="9525" hidden="1" xr:uid="{00000000-0005-0000-0000-0000161B0000}"/>
    <cellStyle name="40% - Accent5 13" xfId="12038" hidden="1" xr:uid="{00000000-0005-0000-0000-0000171B0000}"/>
    <cellStyle name="40% - Accent5 13" xfId="15776" hidden="1" xr:uid="{00000000-0005-0000-0000-0000181B0000}"/>
    <cellStyle name="40% - Accent5 13" xfId="18144" hidden="1" xr:uid="{00000000-0005-0000-0000-0000191B0000}"/>
    <cellStyle name="40% - Accent5 13" xfId="21413" hidden="1" xr:uid="{00000000-0005-0000-0000-00001A1B0000}"/>
    <cellStyle name="40% - Accent5 13" xfId="24597" hidden="1" xr:uid="{00000000-0005-0000-0000-00001B1B0000}"/>
    <cellStyle name="40% - Accent5 13" xfId="28771" hidden="1" xr:uid="{00000000-0005-0000-0000-00001C1B0000}"/>
    <cellStyle name="40% - Accent5 13" xfId="28886" hidden="1" xr:uid="{00000000-0005-0000-0000-00001D1B0000}"/>
    <cellStyle name="40% - Accent5 13" xfId="29609" hidden="1" xr:uid="{00000000-0005-0000-0000-00001E1B0000}"/>
    <cellStyle name="40% - Accent5 13" xfId="29782" hidden="1" xr:uid="{00000000-0005-0000-0000-00001F1B0000}"/>
    <cellStyle name="40% - Accent5 13" xfId="30175" hidden="1" xr:uid="{00000000-0005-0000-0000-0000201B0000}"/>
    <cellStyle name="40% - Accent5 13" xfId="30323" hidden="1" xr:uid="{00000000-0005-0000-0000-0000211B0000}"/>
    <cellStyle name="40% - Accent5 13" xfId="30661" hidden="1" xr:uid="{00000000-0005-0000-0000-0000221B0000}"/>
    <cellStyle name="40% - Accent5 13" xfId="30998" hidden="1" xr:uid="{00000000-0005-0000-0000-0000231B0000}"/>
    <cellStyle name="40% - Accent5 13" xfId="31563" hidden="1" xr:uid="{00000000-0005-0000-0000-0000241B0000}"/>
    <cellStyle name="40% - Accent5 13" xfId="31678" hidden="1" xr:uid="{00000000-0005-0000-0000-0000251B0000}"/>
    <cellStyle name="40% - Accent5 13" xfId="32401" hidden="1" xr:uid="{00000000-0005-0000-0000-0000261B0000}"/>
    <cellStyle name="40% - Accent5 13" xfId="32574" hidden="1" xr:uid="{00000000-0005-0000-0000-0000271B0000}"/>
    <cellStyle name="40% - Accent5 13" xfId="32967" hidden="1" xr:uid="{00000000-0005-0000-0000-0000281B0000}"/>
    <cellStyle name="40% - Accent5 13" xfId="33115" hidden="1" xr:uid="{00000000-0005-0000-0000-0000291B0000}"/>
    <cellStyle name="40% - Accent5 13" xfId="33453" hidden="1" xr:uid="{00000000-0005-0000-0000-00002A1B0000}"/>
    <cellStyle name="40% - Accent5 13" xfId="33790" hidden="1" xr:uid="{00000000-0005-0000-0000-00002B1B0000}"/>
    <cellStyle name="40% - Accent5 3 2 3 2" xfId="1721" hidden="1" xr:uid="{00000000-0005-0000-0000-00002C1B0000}"/>
    <cellStyle name="40% - Accent5 3 2 3 2" xfId="2987" hidden="1" xr:uid="{00000000-0005-0000-0000-00002D1B0000}"/>
    <cellStyle name="40% - Accent5 3 2 3 2" xfId="9613" hidden="1" xr:uid="{00000000-0005-0000-0000-00002E1B0000}"/>
    <cellStyle name="40% - Accent5 3 2 3 2" xfId="12126" hidden="1" xr:uid="{00000000-0005-0000-0000-00002F1B0000}"/>
    <cellStyle name="40% - Accent5 3 2 3 2" xfId="15864" hidden="1" xr:uid="{00000000-0005-0000-0000-0000301B0000}"/>
    <cellStyle name="40% - Accent5 3 2 3 2" xfId="18232" hidden="1" xr:uid="{00000000-0005-0000-0000-0000311B0000}"/>
    <cellStyle name="40% - Accent5 3 2 3 2" xfId="21501" hidden="1" xr:uid="{00000000-0005-0000-0000-0000321B0000}"/>
    <cellStyle name="40% - Accent5 3 2 3 2" xfId="24685" hidden="1" xr:uid="{00000000-0005-0000-0000-0000331B0000}"/>
    <cellStyle name="40% - Accent5 3 2 3 2" xfId="28856" hidden="1" xr:uid="{00000000-0005-0000-0000-0000341B0000}"/>
    <cellStyle name="40% - Accent5 3 2 3 2" xfId="28971" hidden="1" xr:uid="{00000000-0005-0000-0000-0000351B0000}"/>
    <cellStyle name="40% - Accent5 3 2 3 2" xfId="29694" hidden="1" xr:uid="{00000000-0005-0000-0000-0000361B0000}"/>
    <cellStyle name="40% - Accent5 3 2 3 2" xfId="29867" hidden="1" xr:uid="{00000000-0005-0000-0000-0000371B0000}"/>
    <cellStyle name="40% - Accent5 3 2 3 2" xfId="30260" hidden="1" xr:uid="{00000000-0005-0000-0000-0000381B0000}"/>
    <cellStyle name="40% - Accent5 3 2 3 2" xfId="30408" hidden="1" xr:uid="{00000000-0005-0000-0000-0000391B0000}"/>
    <cellStyle name="40% - Accent5 3 2 3 2" xfId="30746" hidden="1" xr:uid="{00000000-0005-0000-0000-00003A1B0000}"/>
    <cellStyle name="40% - Accent5 3 2 3 2" xfId="31083" hidden="1" xr:uid="{00000000-0005-0000-0000-00003B1B0000}"/>
    <cellStyle name="40% - Accent5 3 2 3 2" xfId="31648" hidden="1" xr:uid="{00000000-0005-0000-0000-00003C1B0000}"/>
    <cellStyle name="40% - Accent5 3 2 3 2" xfId="31763" hidden="1" xr:uid="{00000000-0005-0000-0000-00003D1B0000}"/>
    <cellStyle name="40% - Accent5 3 2 3 2" xfId="32486" hidden="1" xr:uid="{00000000-0005-0000-0000-00003E1B0000}"/>
    <cellStyle name="40% - Accent5 3 2 3 2" xfId="32659" hidden="1" xr:uid="{00000000-0005-0000-0000-00003F1B0000}"/>
    <cellStyle name="40% - Accent5 3 2 3 2" xfId="33052" hidden="1" xr:uid="{00000000-0005-0000-0000-0000401B0000}"/>
    <cellStyle name="40% - Accent5 3 2 3 2" xfId="33200" hidden="1" xr:uid="{00000000-0005-0000-0000-0000411B0000}"/>
    <cellStyle name="40% - Accent5 3 2 3 2" xfId="33538" hidden="1" xr:uid="{00000000-0005-0000-0000-0000421B0000}"/>
    <cellStyle name="40% - Accent5 3 2 3 2" xfId="33875" hidden="1" xr:uid="{00000000-0005-0000-0000-0000431B0000}"/>
    <cellStyle name="40% - Accent5 3 2 4 2" xfId="1692" hidden="1" xr:uid="{00000000-0005-0000-0000-0000441B0000}"/>
    <cellStyle name="40% - Accent5 3 2 4 2" xfId="2958" hidden="1" xr:uid="{00000000-0005-0000-0000-0000451B0000}"/>
    <cellStyle name="40% - Accent5 3 2 4 2" xfId="9584" hidden="1" xr:uid="{00000000-0005-0000-0000-0000461B0000}"/>
    <cellStyle name="40% - Accent5 3 2 4 2" xfId="12097" hidden="1" xr:uid="{00000000-0005-0000-0000-0000471B0000}"/>
    <cellStyle name="40% - Accent5 3 2 4 2" xfId="15835" hidden="1" xr:uid="{00000000-0005-0000-0000-0000481B0000}"/>
    <cellStyle name="40% - Accent5 3 2 4 2" xfId="18203" hidden="1" xr:uid="{00000000-0005-0000-0000-0000491B0000}"/>
    <cellStyle name="40% - Accent5 3 2 4 2" xfId="21472" hidden="1" xr:uid="{00000000-0005-0000-0000-00004A1B0000}"/>
    <cellStyle name="40% - Accent5 3 2 4 2" xfId="24656" hidden="1" xr:uid="{00000000-0005-0000-0000-00004B1B0000}"/>
    <cellStyle name="40% - Accent5 3 2 4 2" xfId="28827" hidden="1" xr:uid="{00000000-0005-0000-0000-00004C1B0000}"/>
    <cellStyle name="40% - Accent5 3 2 4 2" xfId="28942" hidden="1" xr:uid="{00000000-0005-0000-0000-00004D1B0000}"/>
    <cellStyle name="40% - Accent5 3 2 4 2" xfId="29665" hidden="1" xr:uid="{00000000-0005-0000-0000-00004E1B0000}"/>
    <cellStyle name="40% - Accent5 3 2 4 2" xfId="29838" hidden="1" xr:uid="{00000000-0005-0000-0000-00004F1B0000}"/>
    <cellStyle name="40% - Accent5 3 2 4 2" xfId="30231" hidden="1" xr:uid="{00000000-0005-0000-0000-0000501B0000}"/>
    <cellStyle name="40% - Accent5 3 2 4 2" xfId="30379" hidden="1" xr:uid="{00000000-0005-0000-0000-0000511B0000}"/>
    <cellStyle name="40% - Accent5 3 2 4 2" xfId="30717" hidden="1" xr:uid="{00000000-0005-0000-0000-0000521B0000}"/>
    <cellStyle name="40% - Accent5 3 2 4 2" xfId="31054" hidden="1" xr:uid="{00000000-0005-0000-0000-0000531B0000}"/>
    <cellStyle name="40% - Accent5 3 2 4 2" xfId="31619" hidden="1" xr:uid="{00000000-0005-0000-0000-0000541B0000}"/>
    <cellStyle name="40% - Accent5 3 2 4 2" xfId="31734" hidden="1" xr:uid="{00000000-0005-0000-0000-0000551B0000}"/>
    <cellStyle name="40% - Accent5 3 2 4 2" xfId="32457" hidden="1" xr:uid="{00000000-0005-0000-0000-0000561B0000}"/>
    <cellStyle name="40% - Accent5 3 2 4 2" xfId="32630" hidden="1" xr:uid="{00000000-0005-0000-0000-0000571B0000}"/>
    <cellStyle name="40% - Accent5 3 2 4 2" xfId="33023" hidden="1" xr:uid="{00000000-0005-0000-0000-0000581B0000}"/>
    <cellStyle name="40% - Accent5 3 2 4 2" xfId="33171" hidden="1" xr:uid="{00000000-0005-0000-0000-0000591B0000}"/>
    <cellStyle name="40% - Accent5 3 2 4 2" xfId="33509" hidden="1" xr:uid="{00000000-0005-0000-0000-00005A1B0000}"/>
    <cellStyle name="40% - Accent5 3 2 4 2" xfId="33846" hidden="1" xr:uid="{00000000-0005-0000-0000-00005B1B0000}"/>
    <cellStyle name="40% - Accent5 3 3 3 2" xfId="1691" hidden="1" xr:uid="{00000000-0005-0000-0000-00005C1B0000}"/>
    <cellStyle name="40% - Accent5 3 3 3 2" xfId="2957" hidden="1" xr:uid="{00000000-0005-0000-0000-00005D1B0000}"/>
    <cellStyle name="40% - Accent5 3 3 3 2" xfId="9583" hidden="1" xr:uid="{00000000-0005-0000-0000-00005E1B0000}"/>
    <cellStyle name="40% - Accent5 3 3 3 2" xfId="12096" hidden="1" xr:uid="{00000000-0005-0000-0000-00005F1B0000}"/>
    <cellStyle name="40% - Accent5 3 3 3 2" xfId="15834" hidden="1" xr:uid="{00000000-0005-0000-0000-0000601B0000}"/>
    <cellStyle name="40% - Accent5 3 3 3 2" xfId="18202" hidden="1" xr:uid="{00000000-0005-0000-0000-0000611B0000}"/>
    <cellStyle name="40% - Accent5 3 3 3 2" xfId="21471" hidden="1" xr:uid="{00000000-0005-0000-0000-0000621B0000}"/>
    <cellStyle name="40% - Accent5 3 3 3 2" xfId="24655" hidden="1" xr:uid="{00000000-0005-0000-0000-0000631B0000}"/>
    <cellStyle name="40% - Accent5 3 3 3 2" xfId="28826" hidden="1" xr:uid="{00000000-0005-0000-0000-0000641B0000}"/>
    <cellStyle name="40% - Accent5 3 3 3 2" xfId="28941" hidden="1" xr:uid="{00000000-0005-0000-0000-0000651B0000}"/>
    <cellStyle name="40% - Accent5 3 3 3 2" xfId="29664" hidden="1" xr:uid="{00000000-0005-0000-0000-0000661B0000}"/>
    <cellStyle name="40% - Accent5 3 3 3 2" xfId="29837" hidden="1" xr:uid="{00000000-0005-0000-0000-0000671B0000}"/>
    <cellStyle name="40% - Accent5 3 3 3 2" xfId="30230" hidden="1" xr:uid="{00000000-0005-0000-0000-0000681B0000}"/>
    <cellStyle name="40% - Accent5 3 3 3 2" xfId="30378" hidden="1" xr:uid="{00000000-0005-0000-0000-0000691B0000}"/>
    <cellStyle name="40% - Accent5 3 3 3 2" xfId="30716" hidden="1" xr:uid="{00000000-0005-0000-0000-00006A1B0000}"/>
    <cellStyle name="40% - Accent5 3 3 3 2" xfId="31053" hidden="1" xr:uid="{00000000-0005-0000-0000-00006B1B0000}"/>
    <cellStyle name="40% - Accent5 3 3 3 2" xfId="31618" hidden="1" xr:uid="{00000000-0005-0000-0000-00006C1B0000}"/>
    <cellStyle name="40% - Accent5 3 3 3 2" xfId="31733" hidden="1" xr:uid="{00000000-0005-0000-0000-00006D1B0000}"/>
    <cellStyle name="40% - Accent5 3 3 3 2" xfId="32456" hidden="1" xr:uid="{00000000-0005-0000-0000-00006E1B0000}"/>
    <cellStyle name="40% - Accent5 3 3 3 2" xfId="32629" hidden="1" xr:uid="{00000000-0005-0000-0000-00006F1B0000}"/>
    <cellStyle name="40% - Accent5 3 3 3 2" xfId="33022" hidden="1" xr:uid="{00000000-0005-0000-0000-0000701B0000}"/>
    <cellStyle name="40% - Accent5 3 3 3 2" xfId="33170" hidden="1" xr:uid="{00000000-0005-0000-0000-0000711B0000}"/>
    <cellStyle name="40% - Accent5 3 3 3 2" xfId="33508" hidden="1" xr:uid="{00000000-0005-0000-0000-0000721B0000}"/>
    <cellStyle name="40% - Accent5 3 3 3 2" xfId="33845" hidden="1" xr:uid="{00000000-0005-0000-0000-0000731B0000}"/>
    <cellStyle name="40% - Accent5 4 2 3 2" xfId="1722" hidden="1" xr:uid="{00000000-0005-0000-0000-0000741B0000}"/>
    <cellStyle name="40% - Accent5 4 2 3 2" xfId="2988" hidden="1" xr:uid="{00000000-0005-0000-0000-0000751B0000}"/>
    <cellStyle name="40% - Accent5 4 2 3 2" xfId="9614" hidden="1" xr:uid="{00000000-0005-0000-0000-0000761B0000}"/>
    <cellStyle name="40% - Accent5 4 2 3 2" xfId="12127" hidden="1" xr:uid="{00000000-0005-0000-0000-0000771B0000}"/>
    <cellStyle name="40% - Accent5 4 2 3 2" xfId="15865" hidden="1" xr:uid="{00000000-0005-0000-0000-0000781B0000}"/>
    <cellStyle name="40% - Accent5 4 2 3 2" xfId="18233" hidden="1" xr:uid="{00000000-0005-0000-0000-0000791B0000}"/>
    <cellStyle name="40% - Accent5 4 2 3 2" xfId="21502" hidden="1" xr:uid="{00000000-0005-0000-0000-00007A1B0000}"/>
    <cellStyle name="40% - Accent5 4 2 3 2" xfId="24686" hidden="1" xr:uid="{00000000-0005-0000-0000-00007B1B0000}"/>
    <cellStyle name="40% - Accent5 4 2 3 2" xfId="28857" hidden="1" xr:uid="{00000000-0005-0000-0000-00007C1B0000}"/>
    <cellStyle name="40% - Accent5 4 2 3 2" xfId="28972" hidden="1" xr:uid="{00000000-0005-0000-0000-00007D1B0000}"/>
    <cellStyle name="40% - Accent5 4 2 3 2" xfId="29695" hidden="1" xr:uid="{00000000-0005-0000-0000-00007E1B0000}"/>
    <cellStyle name="40% - Accent5 4 2 3 2" xfId="29868" hidden="1" xr:uid="{00000000-0005-0000-0000-00007F1B0000}"/>
    <cellStyle name="40% - Accent5 4 2 3 2" xfId="30261" hidden="1" xr:uid="{00000000-0005-0000-0000-0000801B0000}"/>
    <cellStyle name="40% - Accent5 4 2 3 2" xfId="30409" hidden="1" xr:uid="{00000000-0005-0000-0000-0000811B0000}"/>
    <cellStyle name="40% - Accent5 4 2 3 2" xfId="30747" hidden="1" xr:uid="{00000000-0005-0000-0000-0000821B0000}"/>
    <cellStyle name="40% - Accent5 4 2 3 2" xfId="31084" hidden="1" xr:uid="{00000000-0005-0000-0000-0000831B0000}"/>
    <cellStyle name="40% - Accent5 4 2 3 2" xfId="31649" hidden="1" xr:uid="{00000000-0005-0000-0000-0000841B0000}"/>
    <cellStyle name="40% - Accent5 4 2 3 2" xfId="31764" hidden="1" xr:uid="{00000000-0005-0000-0000-0000851B0000}"/>
    <cellStyle name="40% - Accent5 4 2 3 2" xfId="32487" hidden="1" xr:uid="{00000000-0005-0000-0000-0000861B0000}"/>
    <cellStyle name="40% - Accent5 4 2 3 2" xfId="32660" hidden="1" xr:uid="{00000000-0005-0000-0000-0000871B0000}"/>
    <cellStyle name="40% - Accent5 4 2 3 2" xfId="33053" hidden="1" xr:uid="{00000000-0005-0000-0000-0000881B0000}"/>
    <cellStyle name="40% - Accent5 4 2 3 2" xfId="33201" hidden="1" xr:uid="{00000000-0005-0000-0000-0000891B0000}"/>
    <cellStyle name="40% - Accent5 4 2 3 2" xfId="33539" hidden="1" xr:uid="{00000000-0005-0000-0000-00008A1B0000}"/>
    <cellStyle name="40% - Accent5 4 2 3 2" xfId="33876" hidden="1" xr:uid="{00000000-0005-0000-0000-00008B1B0000}"/>
    <cellStyle name="40% - Accent5 4 2 4 2" xfId="1694" hidden="1" xr:uid="{00000000-0005-0000-0000-00008C1B0000}"/>
    <cellStyle name="40% - Accent5 4 2 4 2" xfId="2960" hidden="1" xr:uid="{00000000-0005-0000-0000-00008D1B0000}"/>
    <cellStyle name="40% - Accent5 4 2 4 2" xfId="9586" hidden="1" xr:uid="{00000000-0005-0000-0000-00008E1B0000}"/>
    <cellStyle name="40% - Accent5 4 2 4 2" xfId="12099" hidden="1" xr:uid="{00000000-0005-0000-0000-00008F1B0000}"/>
    <cellStyle name="40% - Accent5 4 2 4 2" xfId="15837" hidden="1" xr:uid="{00000000-0005-0000-0000-0000901B0000}"/>
    <cellStyle name="40% - Accent5 4 2 4 2" xfId="18205" hidden="1" xr:uid="{00000000-0005-0000-0000-0000911B0000}"/>
    <cellStyle name="40% - Accent5 4 2 4 2" xfId="21474" hidden="1" xr:uid="{00000000-0005-0000-0000-0000921B0000}"/>
    <cellStyle name="40% - Accent5 4 2 4 2" xfId="24658" hidden="1" xr:uid="{00000000-0005-0000-0000-0000931B0000}"/>
    <cellStyle name="40% - Accent5 4 2 4 2" xfId="28829" hidden="1" xr:uid="{00000000-0005-0000-0000-0000941B0000}"/>
    <cellStyle name="40% - Accent5 4 2 4 2" xfId="28944" hidden="1" xr:uid="{00000000-0005-0000-0000-0000951B0000}"/>
    <cellStyle name="40% - Accent5 4 2 4 2" xfId="29667" hidden="1" xr:uid="{00000000-0005-0000-0000-0000961B0000}"/>
    <cellStyle name="40% - Accent5 4 2 4 2" xfId="29840" hidden="1" xr:uid="{00000000-0005-0000-0000-0000971B0000}"/>
    <cellStyle name="40% - Accent5 4 2 4 2" xfId="30233" hidden="1" xr:uid="{00000000-0005-0000-0000-0000981B0000}"/>
    <cellStyle name="40% - Accent5 4 2 4 2" xfId="30381" hidden="1" xr:uid="{00000000-0005-0000-0000-0000991B0000}"/>
    <cellStyle name="40% - Accent5 4 2 4 2" xfId="30719" hidden="1" xr:uid="{00000000-0005-0000-0000-00009A1B0000}"/>
    <cellStyle name="40% - Accent5 4 2 4 2" xfId="31056" hidden="1" xr:uid="{00000000-0005-0000-0000-00009B1B0000}"/>
    <cellStyle name="40% - Accent5 4 2 4 2" xfId="31621" hidden="1" xr:uid="{00000000-0005-0000-0000-00009C1B0000}"/>
    <cellStyle name="40% - Accent5 4 2 4 2" xfId="31736" hidden="1" xr:uid="{00000000-0005-0000-0000-00009D1B0000}"/>
    <cellStyle name="40% - Accent5 4 2 4 2" xfId="32459" hidden="1" xr:uid="{00000000-0005-0000-0000-00009E1B0000}"/>
    <cellStyle name="40% - Accent5 4 2 4 2" xfId="32632" hidden="1" xr:uid="{00000000-0005-0000-0000-00009F1B0000}"/>
    <cellStyle name="40% - Accent5 4 2 4 2" xfId="33025" hidden="1" xr:uid="{00000000-0005-0000-0000-0000A01B0000}"/>
    <cellStyle name="40% - Accent5 4 2 4 2" xfId="33173" hidden="1" xr:uid="{00000000-0005-0000-0000-0000A11B0000}"/>
    <cellStyle name="40% - Accent5 4 2 4 2" xfId="33511" hidden="1" xr:uid="{00000000-0005-0000-0000-0000A21B0000}"/>
    <cellStyle name="40% - Accent5 4 2 4 2" xfId="33848" hidden="1" xr:uid="{00000000-0005-0000-0000-0000A31B0000}"/>
    <cellStyle name="40% - Accent5 4 3 3 2" xfId="1693" hidden="1" xr:uid="{00000000-0005-0000-0000-0000A41B0000}"/>
    <cellStyle name="40% - Accent5 4 3 3 2" xfId="2959" hidden="1" xr:uid="{00000000-0005-0000-0000-0000A51B0000}"/>
    <cellStyle name="40% - Accent5 4 3 3 2" xfId="9585" hidden="1" xr:uid="{00000000-0005-0000-0000-0000A61B0000}"/>
    <cellStyle name="40% - Accent5 4 3 3 2" xfId="12098" hidden="1" xr:uid="{00000000-0005-0000-0000-0000A71B0000}"/>
    <cellStyle name="40% - Accent5 4 3 3 2" xfId="15836" hidden="1" xr:uid="{00000000-0005-0000-0000-0000A81B0000}"/>
    <cellStyle name="40% - Accent5 4 3 3 2" xfId="18204" hidden="1" xr:uid="{00000000-0005-0000-0000-0000A91B0000}"/>
    <cellStyle name="40% - Accent5 4 3 3 2" xfId="21473" hidden="1" xr:uid="{00000000-0005-0000-0000-0000AA1B0000}"/>
    <cellStyle name="40% - Accent5 4 3 3 2" xfId="24657" hidden="1" xr:uid="{00000000-0005-0000-0000-0000AB1B0000}"/>
    <cellStyle name="40% - Accent5 4 3 3 2" xfId="28828" hidden="1" xr:uid="{00000000-0005-0000-0000-0000AC1B0000}"/>
    <cellStyle name="40% - Accent5 4 3 3 2" xfId="28943" hidden="1" xr:uid="{00000000-0005-0000-0000-0000AD1B0000}"/>
    <cellStyle name="40% - Accent5 4 3 3 2" xfId="29666" hidden="1" xr:uid="{00000000-0005-0000-0000-0000AE1B0000}"/>
    <cellStyle name="40% - Accent5 4 3 3 2" xfId="29839" hidden="1" xr:uid="{00000000-0005-0000-0000-0000AF1B0000}"/>
    <cellStyle name="40% - Accent5 4 3 3 2" xfId="30232" hidden="1" xr:uid="{00000000-0005-0000-0000-0000B01B0000}"/>
    <cellStyle name="40% - Accent5 4 3 3 2" xfId="30380" hidden="1" xr:uid="{00000000-0005-0000-0000-0000B11B0000}"/>
    <cellStyle name="40% - Accent5 4 3 3 2" xfId="30718" hidden="1" xr:uid="{00000000-0005-0000-0000-0000B21B0000}"/>
    <cellStyle name="40% - Accent5 4 3 3 2" xfId="31055" hidden="1" xr:uid="{00000000-0005-0000-0000-0000B31B0000}"/>
    <cellStyle name="40% - Accent5 4 3 3 2" xfId="31620" hidden="1" xr:uid="{00000000-0005-0000-0000-0000B41B0000}"/>
    <cellStyle name="40% - Accent5 4 3 3 2" xfId="31735" hidden="1" xr:uid="{00000000-0005-0000-0000-0000B51B0000}"/>
    <cellStyle name="40% - Accent5 4 3 3 2" xfId="32458" hidden="1" xr:uid="{00000000-0005-0000-0000-0000B61B0000}"/>
    <cellStyle name="40% - Accent5 4 3 3 2" xfId="32631" hidden="1" xr:uid="{00000000-0005-0000-0000-0000B71B0000}"/>
    <cellStyle name="40% - Accent5 4 3 3 2" xfId="33024" hidden="1" xr:uid="{00000000-0005-0000-0000-0000B81B0000}"/>
    <cellStyle name="40% - Accent5 4 3 3 2" xfId="33172" hidden="1" xr:uid="{00000000-0005-0000-0000-0000B91B0000}"/>
    <cellStyle name="40% - Accent5 4 3 3 2" xfId="33510" hidden="1" xr:uid="{00000000-0005-0000-0000-0000BA1B0000}"/>
    <cellStyle name="40% - Accent5 4 3 3 2" xfId="33847" hidden="1" xr:uid="{00000000-0005-0000-0000-0000BB1B0000}"/>
    <cellStyle name="40% - Accent5 5 2" xfId="1650" hidden="1" xr:uid="{00000000-0005-0000-0000-0000BC1B0000}"/>
    <cellStyle name="40% - Accent5 5 2" xfId="2916" hidden="1" xr:uid="{00000000-0005-0000-0000-0000BD1B0000}"/>
    <cellStyle name="40% - Accent5 5 2" xfId="9542" hidden="1" xr:uid="{00000000-0005-0000-0000-0000BE1B0000}"/>
    <cellStyle name="40% - Accent5 5 2" xfId="12055" hidden="1" xr:uid="{00000000-0005-0000-0000-0000BF1B0000}"/>
    <cellStyle name="40% - Accent5 5 2" xfId="15793" hidden="1" xr:uid="{00000000-0005-0000-0000-0000C01B0000}"/>
    <cellStyle name="40% - Accent5 5 2" xfId="18161" hidden="1" xr:uid="{00000000-0005-0000-0000-0000C11B0000}"/>
    <cellStyle name="40% - Accent5 5 2" xfId="21430" hidden="1" xr:uid="{00000000-0005-0000-0000-0000C21B0000}"/>
    <cellStyle name="40% - Accent5 5 2" xfId="24614" hidden="1" xr:uid="{00000000-0005-0000-0000-0000C31B0000}"/>
    <cellStyle name="40% - Accent5 5 2" xfId="28785" hidden="1" xr:uid="{00000000-0005-0000-0000-0000C41B0000}"/>
    <cellStyle name="40% - Accent5 5 2" xfId="28900" hidden="1" xr:uid="{00000000-0005-0000-0000-0000C51B0000}"/>
    <cellStyle name="40% - Accent5 5 2" xfId="29623" hidden="1" xr:uid="{00000000-0005-0000-0000-0000C61B0000}"/>
    <cellStyle name="40% - Accent5 5 2" xfId="29796" hidden="1" xr:uid="{00000000-0005-0000-0000-0000C71B0000}"/>
    <cellStyle name="40% - Accent5 5 2" xfId="30189" hidden="1" xr:uid="{00000000-0005-0000-0000-0000C81B0000}"/>
    <cellStyle name="40% - Accent5 5 2" xfId="30337" hidden="1" xr:uid="{00000000-0005-0000-0000-0000C91B0000}"/>
    <cellStyle name="40% - Accent5 5 2" xfId="30675" hidden="1" xr:uid="{00000000-0005-0000-0000-0000CA1B0000}"/>
    <cellStyle name="40% - Accent5 5 2" xfId="31012" hidden="1" xr:uid="{00000000-0005-0000-0000-0000CB1B0000}"/>
    <cellStyle name="40% - Accent5 5 2" xfId="31577" hidden="1" xr:uid="{00000000-0005-0000-0000-0000CC1B0000}"/>
    <cellStyle name="40% - Accent5 5 2" xfId="31692" hidden="1" xr:uid="{00000000-0005-0000-0000-0000CD1B0000}"/>
    <cellStyle name="40% - Accent5 5 2" xfId="32415" hidden="1" xr:uid="{00000000-0005-0000-0000-0000CE1B0000}"/>
    <cellStyle name="40% - Accent5 5 2" xfId="32588" hidden="1" xr:uid="{00000000-0005-0000-0000-0000CF1B0000}"/>
    <cellStyle name="40% - Accent5 5 2" xfId="32981" hidden="1" xr:uid="{00000000-0005-0000-0000-0000D01B0000}"/>
    <cellStyle name="40% - Accent5 5 2" xfId="33129" hidden="1" xr:uid="{00000000-0005-0000-0000-0000D11B0000}"/>
    <cellStyle name="40% - Accent5 5 2" xfId="33467" hidden="1" xr:uid="{00000000-0005-0000-0000-0000D21B0000}"/>
    <cellStyle name="40% - Accent5 5 2" xfId="33804" hidden="1" xr:uid="{00000000-0005-0000-0000-0000D31B0000}"/>
    <cellStyle name="40% - Accent5 7" xfId="424" hidden="1" xr:uid="{00000000-0005-0000-0000-0000D41B0000}"/>
    <cellStyle name="40% - Accent5 7" xfId="617" hidden="1" xr:uid="{00000000-0005-0000-0000-0000D51B0000}"/>
    <cellStyle name="40% - Accent5 7" xfId="956" hidden="1" xr:uid="{00000000-0005-0000-0000-0000D61B0000}"/>
    <cellStyle name="40% - Accent5 7" xfId="1298" hidden="1" xr:uid="{00000000-0005-0000-0000-0000D71B0000}"/>
    <cellStyle name="40% - Accent5 7" xfId="6505" hidden="1" xr:uid="{00000000-0005-0000-0000-0000D81B0000}"/>
    <cellStyle name="40% - Accent5 7" xfId="6846" hidden="1" xr:uid="{00000000-0005-0000-0000-0000D91B0000}"/>
    <cellStyle name="40% - Accent5 7" xfId="7189" hidden="1" xr:uid="{00000000-0005-0000-0000-0000DA1B0000}"/>
    <cellStyle name="40% - Accent5 7" xfId="4552" hidden="1" xr:uid="{00000000-0005-0000-0000-0000DB1B0000}"/>
    <cellStyle name="40% - Accent5 7" xfId="10655" hidden="1" xr:uid="{00000000-0005-0000-0000-0000DC1B0000}"/>
    <cellStyle name="40% - Accent5 7" xfId="4165" hidden="1" xr:uid="{00000000-0005-0000-0000-0000DD1B0000}"/>
    <cellStyle name="40% - Accent5 7" xfId="4668" hidden="1" xr:uid="{00000000-0005-0000-0000-0000DE1B0000}"/>
    <cellStyle name="40% - Accent5 7" xfId="13285" hidden="1" xr:uid="{00000000-0005-0000-0000-0000DF1B0000}"/>
    <cellStyle name="40% - Accent5 7" xfId="13627" hidden="1" xr:uid="{00000000-0005-0000-0000-0000E01B0000}"/>
    <cellStyle name="40% - Accent5 7" xfId="4450" hidden="1" xr:uid="{00000000-0005-0000-0000-0000E11B0000}"/>
    <cellStyle name="40% - Accent5 7" xfId="16871" hidden="1" xr:uid="{00000000-0005-0000-0000-0000E21B0000}"/>
    <cellStyle name="40% - Accent5 7" xfId="5966" hidden="1" xr:uid="{00000000-0005-0000-0000-0000E31B0000}"/>
    <cellStyle name="40% - Accent5 7" xfId="10657" hidden="1" xr:uid="{00000000-0005-0000-0000-0000E41B0000}"/>
    <cellStyle name="40% - Accent5 7" xfId="19368" hidden="1" xr:uid="{00000000-0005-0000-0000-0000E51B0000}"/>
    <cellStyle name="40% - Accent5 7" xfId="19710" hidden="1" xr:uid="{00000000-0005-0000-0000-0000E61B0000}"/>
    <cellStyle name="40% - Accent5 7" xfId="12485" hidden="1" xr:uid="{00000000-0005-0000-0000-0000E71B0000}"/>
    <cellStyle name="40% - Accent5 7" xfId="22621" hidden="1" xr:uid="{00000000-0005-0000-0000-0000E81B0000}"/>
    <cellStyle name="40% - Accent5 7" xfId="22963" hidden="1" xr:uid="{00000000-0005-0000-0000-0000E91B0000}"/>
    <cellStyle name="40% - Accent5 7" xfId="17396" hidden="1" xr:uid="{00000000-0005-0000-0000-0000EA1B0000}"/>
    <cellStyle name="40% - Accent5 7" xfId="25787" hidden="1" xr:uid="{00000000-0005-0000-0000-0000EB1B0000}"/>
    <cellStyle name="40% - Accent5 7" xfId="28462" hidden="1" xr:uid="{00000000-0005-0000-0000-0000EC1B0000}"/>
    <cellStyle name="40% - Accent5 7" xfId="28533" hidden="1" xr:uid="{00000000-0005-0000-0000-0000ED1B0000}"/>
    <cellStyle name="40% - Accent5 7" xfId="28611" hidden="1" xr:uid="{00000000-0005-0000-0000-0000EE1B0000}"/>
    <cellStyle name="40% - Accent5 7" xfId="28689" hidden="1" xr:uid="{00000000-0005-0000-0000-0000EF1B0000}"/>
    <cellStyle name="40% - Accent5 7" xfId="29271" hidden="1" xr:uid="{00000000-0005-0000-0000-0000F01B0000}"/>
    <cellStyle name="40% - Accent5 7" xfId="29350" hidden="1" xr:uid="{00000000-0005-0000-0000-0000F11B0000}"/>
    <cellStyle name="40% - Accent5 7" xfId="29428" hidden="1" xr:uid="{00000000-0005-0000-0000-0000F21B0000}"/>
    <cellStyle name="40% - Accent5 7" xfId="29024" hidden="1" xr:uid="{00000000-0005-0000-0000-0000F31B0000}"/>
    <cellStyle name="40% - Accent5 7" xfId="29705" hidden="1" xr:uid="{00000000-0005-0000-0000-0000F41B0000}"/>
    <cellStyle name="40% - Accent5 7" xfId="28990" hidden="1" xr:uid="{00000000-0005-0000-0000-0000F51B0000}"/>
    <cellStyle name="40% - Accent5 7" xfId="29039" hidden="1" xr:uid="{00000000-0005-0000-0000-0000F61B0000}"/>
    <cellStyle name="40% - Accent5 7" xfId="29945" hidden="1" xr:uid="{00000000-0005-0000-0000-0000F71B0000}"/>
    <cellStyle name="40% - Accent5 7" xfId="30023" hidden="1" xr:uid="{00000000-0005-0000-0000-0000F81B0000}"/>
    <cellStyle name="40% - Accent5 7" xfId="29014" hidden="1" xr:uid="{00000000-0005-0000-0000-0000F91B0000}"/>
    <cellStyle name="40% - Accent5 7" xfId="30269" hidden="1" xr:uid="{00000000-0005-0000-0000-0000FA1B0000}"/>
    <cellStyle name="40% - Accent5 7" xfId="29205" hidden="1" xr:uid="{00000000-0005-0000-0000-0000FB1B0000}"/>
    <cellStyle name="40% - Accent5 7" xfId="29707" hidden="1" xr:uid="{00000000-0005-0000-0000-0000FC1B0000}"/>
    <cellStyle name="40% - Accent5 7" xfId="30477" hidden="1" xr:uid="{00000000-0005-0000-0000-0000FD1B0000}"/>
    <cellStyle name="40% - Accent5 7" xfId="30555" hidden="1" xr:uid="{00000000-0005-0000-0000-0000FE1B0000}"/>
    <cellStyle name="40% - Accent5 7" xfId="29875" hidden="1" xr:uid="{00000000-0005-0000-0000-0000FF1B0000}"/>
    <cellStyle name="40% - Accent5 7" xfId="30814" hidden="1" xr:uid="{00000000-0005-0000-0000-0000001C0000}"/>
    <cellStyle name="40% - Accent5 7" xfId="30892" hidden="1" xr:uid="{00000000-0005-0000-0000-0000011C0000}"/>
    <cellStyle name="40% - Accent5 7" xfId="30298" hidden="1" xr:uid="{00000000-0005-0000-0000-0000021C0000}"/>
    <cellStyle name="40% - Accent5 7" xfId="31151" hidden="1" xr:uid="{00000000-0005-0000-0000-0000031C0000}"/>
    <cellStyle name="40% - Accent5 7" xfId="31254" hidden="1" xr:uid="{00000000-0005-0000-0000-0000041C0000}"/>
    <cellStyle name="40% - Accent5 7" xfId="31325" hidden="1" xr:uid="{00000000-0005-0000-0000-0000051C0000}"/>
    <cellStyle name="40% - Accent5 7" xfId="31403" hidden="1" xr:uid="{00000000-0005-0000-0000-0000061C0000}"/>
    <cellStyle name="40% - Accent5 7" xfId="31481" hidden="1" xr:uid="{00000000-0005-0000-0000-0000071C0000}"/>
    <cellStyle name="40% - Accent5 7" xfId="32063" hidden="1" xr:uid="{00000000-0005-0000-0000-0000081C0000}"/>
    <cellStyle name="40% - Accent5 7" xfId="32142" hidden="1" xr:uid="{00000000-0005-0000-0000-0000091C0000}"/>
    <cellStyle name="40% - Accent5 7" xfId="32220" hidden="1" xr:uid="{00000000-0005-0000-0000-00000A1C0000}"/>
    <cellStyle name="40% - Accent5 7" xfId="31816" hidden="1" xr:uid="{00000000-0005-0000-0000-00000B1C0000}"/>
    <cellStyle name="40% - Accent5 7" xfId="32497" hidden="1" xr:uid="{00000000-0005-0000-0000-00000C1C0000}"/>
    <cellStyle name="40% - Accent5 7" xfId="31782" hidden="1" xr:uid="{00000000-0005-0000-0000-00000D1C0000}"/>
    <cellStyle name="40% - Accent5 7" xfId="31831" hidden="1" xr:uid="{00000000-0005-0000-0000-00000E1C0000}"/>
    <cellStyle name="40% - Accent5 7" xfId="32737" hidden="1" xr:uid="{00000000-0005-0000-0000-00000F1C0000}"/>
    <cellStyle name="40% - Accent5 7" xfId="32815" hidden="1" xr:uid="{00000000-0005-0000-0000-0000101C0000}"/>
    <cellStyle name="40% - Accent5 7" xfId="31806" hidden="1" xr:uid="{00000000-0005-0000-0000-0000111C0000}"/>
    <cellStyle name="40% - Accent5 7" xfId="33061" hidden="1" xr:uid="{00000000-0005-0000-0000-0000121C0000}"/>
    <cellStyle name="40% - Accent5 7" xfId="31997" hidden="1" xr:uid="{00000000-0005-0000-0000-0000131C0000}"/>
    <cellStyle name="40% - Accent5 7" xfId="32499" hidden="1" xr:uid="{00000000-0005-0000-0000-0000141C0000}"/>
    <cellStyle name="40% - Accent5 7" xfId="33269" hidden="1" xr:uid="{00000000-0005-0000-0000-0000151C0000}"/>
    <cellStyle name="40% - Accent5 7" xfId="33347" hidden="1" xr:uid="{00000000-0005-0000-0000-0000161C0000}"/>
    <cellStyle name="40% - Accent5 7" xfId="32667" hidden="1" xr:uid="{00000000-0005-0000-0000-0000171C0000}"/>
    <cellStyle name="40% - Accent5 7" xfId="33606" hidden="1" xr:uid="{00000000-0005-0000-0000-0000181C0000}"/>
    <cellStyle name="40% - Accent5 7" xfId="33684" hidden="1" xr:uid="{00000000-0005-0000-0000-0000191C0000}"/>
    <cellStyle name="40% - Accent5 7" xfId="33090" hidden="1" xr:uid="{00000000-0005-0000-0000-00001A1C0000}"/>
    <cellStyle name="40% - Accent5 7" xfId="33943" hidden="1" xr:uid="{00000000-0005-0000-0000-00001B1C0000}"/>
    <cellStyle name="40% - Accent5 8" xfId="471" hidden="1" xr:uid="{00000000-0005-0000-0000-00001C1C0000}"/>
    <cellStyle name="40% - Accent5 8" xfId="759" hidden="1" xr:uid="{00000000-0005-0000-0000-00001D1C0000}"/>
    <cellStyle name="40% - Accent5 8" xfId="1089" hidden="1" xr:uid="{00000000-0005-0000-0000-00001E1C0000}"/>
    <cellStyle name="40% - Accent5 8" xfId="1431" hidden="1" xr:uid="{00000000-0005-0000-0000-00001F1C0000}"/>
    <cellStyle name="40% - Accent5 8" xfId="6649" hidden="1" xr:uid="{00000000-0005-0000-0000-0000201C0000}"/>
    <cellStyle name="40% - Accent5 8" xfId="6980" hidden="1" xr:uid="{00000000-0005-0000-0000-0000211C0000}"/>
    <cellStyle name="40% - Accent5 8" xfId="7325" hidden="1" xr:uid="{00000000-0005-0000-0000-0000221C0000}"/>
    <cellStyle name="40% - Accent5 8" xfId="7693" hidden="1" xr:uid="{00000000-0005-0000-0000-0000231C0000}"/>
    <cellStyle name="40% - Accent5 8" xfId="10767" hidden="1" xr:uid="{00000000-0005-0000-0000-0000241C0000}"/>
    <cellStyle name="40% - Accent5 8" xfId="5787" hidden="1" xr:uid="{00000000-0005-0000-0000-0000251C0000}"/>
    <cellStyle name="40% - Accent5 8" xfId="10258" hidden="1" xr:uid="{00000000-0005-0000-0000-0000261C0000}"/>
    <cellStyle name="40% - Accent5 8" xfId="13418" hidden="1" xr:uid="{00000000-0005-0000-0000-0000271C0000}"/>
    <cellStyle name="40% - Accent5 8" xfId="13760" hidden="1" xr:uid="{00000000-0005-0000-0000-0000281C0000}"/>
    <cellStyle name="40% - Accent5 8" xfId="14083" hidden="1" xr:uid="{00000000-0005-0000-0000-0000291C0000}"/>
    <cellStyle name="40% - Accent5 8" xfId="16971" hidden="1" xr:uid="{00000000-0005-0000-0000-00002A1C0000}"/>
    <cellStyle name="40% - Accent5 8" xfId="4215" hidden="1" xr:uid="{00000000-0005-0000-0000-00002B1C0000}"/>
    <cellStyle name="40% - Accent5 8" xfId="16497" hidden="1" xr:uid="{00000000-0005-0000-0000-00002C1C0000}"/>
    <cellStyle name="40% - Accent5 8" xfId="19501" hidden="1" xr:uid="{00000000-0005-0000-0000-00002D1C0000}"/>
    <cellStyle name="40% - Accent5 8" xfId="19843" hidden="1" xr:uid="{00000000-0005-0000-0000-00002E1C0000}"/>
    <cellStyle name="40% - Accent5 8" xfId="20246" hidden="1" xr:uid="{00000000-0005-0000-0000-00002F1C0000}"/>
    <cellStyle name="40% - Accent5 8" xfId="22754" hidden="1" xr:uid="{00000000-0005-0000-0000-0000301C0000}"/>
    <cellStyle name="40% - Accent5 8" xfId="23096" hidden="1" xr:uid="{00000000-0005-0000-0000-0000311C0000}"/>
    <cellStyle name="40% - Accent5 8" xfId="23451" hidden="1" xr:uid="{00000000-0005-0000-0000-0000321C0000}"/>
    <cellStyle name="40% - Accent5 8" xfId="25920" hidden="1" xr:uid="{00000000-0005-0000-0000-0000331C0000}"/>
    <cellStyle name="40% - Accent5 8" xfId="28478" hidden="1" xr:uid="{00000000-0005-0000-0000-0000341C0000}"/>
    <cellStyle name="40% - Accent5 8" xfId="28549" hidden="1" xr:uid="{00000000-0005-0000-0000-0000351C0000}"/>
    <cellStyle name="40% - Accent5 8" xfId="28626" hidden="1" xr:uid="{00000000-0005-0000-0000-0000361C0000}"/>
    <cellStyle name="40% - Accent5 8" xfId="28704" hidden="1" xr:uid="{00000000-0005-0000-0000-0000371C0000}"/>
    <cellStyle name="40% - Accent5 8" xfId="29288" hidden="1" xr:uid="{00000000-0005-0000-0000-0000381C0000}"/>
    <cellStyle name="40% - Accent5 8" xfId="29365" hidden="1" xr:uid="{00000000-0005-0000-0000-0000391C0000}"/>
    <cellStyle name="40% - Accent5 8" xfId="29444" hidden="1" xr:uid="{00000000-0005-0000-0000-00003A1C0000}"/>
    <cellStyle name="40% - Accent5 8" xfId="29515" hidden="1" xr:uid="{00000000-0005-0000-0000-00003B1C0000}"/>
    <cellStyle name="40% - Accent5 8" xfId="29727" hidden="1" xr:uid="{00000000-0005-0000-0000-00003C1C0000}"/>
    <cellStyle name="40% - Accent5 8" xfId="29190" hidden="1" xr:uid="{00000000-0005-0000-0000-00003D1C0000}"/>
    <cellStyle name="40% - Accent5 8" xfId="29699" hidden="1" xr:uid="{00000000-0005-0000-0000-00003E1C0000}"/>
    <cellStyle name="40% - Accent5 8" xfId="29960" hidden="1" xr:uid="{00000000-0005-0000-0000-00003F1C0000}"/>
    <cellStyle name="40% - Accent5 8" xfId="30038" hidden="1" xr:uid="{00000000-0005-0000-0000-0000401C0000}"/>
    <cellStyle name="40% - Accent5 8" xfId="30104" hidden="1" xr:uid="{00000000-0005-0000-0000-0000411C0000}"/>
    <cellStyle name="40% - Accent5 8" xfId="30285" hidden="1" xr:uid="{00000000-0005-0000-0000-0000421C0000}"/>
    <cellStyle name="40% - Accent5 8" xfId="28997" hidden="1" xr:uid="{00000000-0005-0000-0000-0000431C0000}"/>
    <cellStyle name="40% - Accent5 8" xfId="30264" hidden="1" xr:uid="{00000000-0005-0000-0000-0000441C0000}"/>
    <cellStyle name="40% - Accent5 8" xfId="30492" hidden="1" xr:uid="{00000000-0005-0000-0000-0000451C0000}"/>
    <cellStyle name="40% - Accent5 8" xfId="30570" hidden="1" xr:uid="{00000000-0005-0000-0000-0000461C0000}"/>
    <cellStyle name="40% - Accent5 8" xfId="30632" hidden="1" xr:uid="{00000000-0005-0000-0000-0000471C0000}"/>
    <cellStyle name="40% - Accent5 8" xfId="30829" hidden="1" xr:uid="{00000000-0005-0000-0000-0000481C0000}"/>
    <cellStyle name="40% - Accent5 8" xfId="30907" hidden="1" xr:uid="{00000000-0005-0000-0000-0000491C0000}"/>
    <cellStyle name="40% - Accent5 8" xfId="30969" hidden="1" xr:uid="{00000000-0005-0000-0000-00004A1C0000}"/>
    <cellStyle name="40% - Accent5 8" xfId="31166" hidden="1" xr:uid="{00000000-0005-0000-0000-00004B1C0000}"/>
    <cellStyle name="40% - Accent5 8" xfId="31270" hidden="1" xr:uid="{00000000-0005-0000-0000-00004C1C0000}"/>
    <cellStyle name="40% - Accent5 8" xfId="31341" hidden="1" xr:uid="{00000000-0005-0000-0000-00004D1C0000}"/>
    <cellStyle name="40% - Accent5 8" xfId="31418" hidden="1" xr:uid="{00000000-0005-0000-0000-00004E1C0000}"/>
    <cellStyle name="40% - Accent5 8" xfId="31496" hidden="1" xr:uid="{00000000-0005-0000-0000-00004F1C0000}"/>
    <cellStyle name="40% - Accent5 8" xfId="32080" hidden="1" xr:uid="{00000000-0005-0000-0000-0000501C0000}"/>
    <cellStyle name="40% - Accent5 8" xfId="32157" hidden="1" xr:uid="{00000000-0005-0000-0000-0000511C0000}"/>
    <cellStyle name="40% - Accent5 8" xfId="32236" hidden="1" xr:uid="{00000000-0005-0000-0000-0000521C0000}"/>
    <cellStyle name="40% - Accent5 8" xfId="32307" hidden="1" xr:uid="{00000000-0005-0000-0000-0000531C0000}"/>
    <cellStyle name="40% - Accent5 8" xfId="32519" hidden="1" xr:uid="{00000000-0005-0000-0000-0000541C0000}"/>
    <cellStyle name="40% - Accent5 8" xfId="31982" hidden="1" xr:uid="{00000000-0005-0000-0000-0000551C0000}"/>
    <cellStyle name="40% - Accent5 8" xfId="32491" hidden="1" xr:uid="{00000000-0005-0000-0000-0000561C0000}"/>
    <cellStyle name="40% - Accent5 8" xfId="32752" hidden="1" xr:uid="{00000000-0005-0000-0000-0000571C0000}"/>
    <cellStyle name="40% - Accent5 8" xfId="32830" hidden="1" xr:uid="{00000000-0005-0000-0000-0000581C0000}"/>
    <cellStyle name="40% - Accent5 8" xfId="32896" hidden="1" xr:uid="{00000000-0005-0000-0000-0000591C0000}"/>
    <cellStyle name="40% - Accent5 8" xfId="33077" hidden="1" xr:uid="{00000000-0005-0000-0000-00005A1C0000}"/>
    <cellStyle name="40% - Accent5 8" xfId="31789" hidden="1" xr:uid="{00000000-0005-0000-0000-00005B1C0000}"/>
    <cellStyle name="40% - Accent5 8" xfId="33056" hidden="1" xr:uid="{00000000-0005-0000-0000-00005C1C0000}"/>
    <cellStyle name="40% - Accent5 8" xfId="33284" hidden="1" xr:uid="{00000000-0005-0000-0000-00005D1C0000}"/>
    <cellStyle name="40% - Accent5 8" xfId="33362" hidden="1" xr:uid="{00000000-0005-0000-0000-00005E1C0000}"/>
    <cellStyle name="40% - Accent5 8" xfId="33424" hidden="1" xr:uid="{00000000-0005-0000-0000-00005F1C0000}"/>
    <cellStyle name="40% - Accent5 8" xfId="33621" hidden="1" xr:uid="{00000000-0005-0000-0000-0000601C0000}"/>
    <cellStyle name="40% - Accent5 8" xfId="33699" hidden="1" xr:uid="{00000000-0005-0000-0000-0000611C0000}"/>
    <cellStyle name="40% - Accent5 8" xfId="33761" hidden="1" xr:uid="{00000000-0005-0000-0000-0000621C0000}"/>
    <cellStyle name="40% - Accent5 8" xfId="33958" hidden="1" xr:uid="{00000000-0005-0000-0000-0000631C0000}"/>
    <cellStyle name="40% - Accent5 9" xfId="505" hidden="1" xr:uid="{00000000-0005-0000-0000-0000641C0000}"/>
    <cellStyle name="40% - Accent5 9" xfId="827" hidden="1" xr:uid="{00000000-0005-0000-0000-0000651C0000}"/>
    <cellStyle name="40% - Accent5 9" xfId="1151" hidden="1" xr:uid="{00000000-0005-0000-0000-0000661C0000}"/>
    <cellStyle name="40% - Accent5 9" xfId="1493" hidden="1" xr:uid="{00000000-0005-0000-0000-0000671C0000}"/>
    <cellStyle name="40% - Accent5 9" xfId="6717" hidden="1" xr:uid="{00000000-0005-0000-0000-0000681C0000}"/>
    <cellStyle name="40% - Accent5 9" xfId="7042" hidden="1" xr:uid="{00000000-0005-0000-0000-0000691C0000}"/>
    <cellStyle name="40% - Accent5 9" xfId="7387" hidden="1" xr:uid="{00000000-0005-0000-0000-00006A1C0000}"/>
    <cellStyle name="40% - Accent5 9" xfId="10656" hidden="1" xr:uid="{00000000-0005-0000-0000-00006B1C0000}"/>
    <cellStyle name="40% - Accent5 9" xfId="6151" hidden="1" xr:uid="{00000000-0005-0000-0000-00006C1C0000}"/>
    <cellStyle name="40% - Accent5 9" xfId="5919" hidden="1" xr:uid="{00000000-0005-0000-0000-00006D1C0000}"/>
    <cellStyle name="40% - Accent5 9" xfId="13156" hidden="1" xr:uid="{00000000-0005-0000-0000-00006E1C0000}"/>
    <cellStyle name="40% - Accent5 9" xfId="13480" hidden="1" xr:uid="{00000000-0005-0000-0000-00006F1C0000}"/>
    <cellStyle name="40% - Accent5 9" xfId="13822" hidden="1" xr:uid="{00000000-0005-0000-0000-0000701C0000}"/>
    <cellStyle name="40% - Accent5 9" xfId="16873" hidden="1" xr:uid="{00000000-0005-0000-0000-0000711C0000}"/>
    <cellStyle name="40% - Accent5 9" xfId="4310" hidden="1" xr:uid="{00000000-0005-0000-0000-0000721C0000}"/>
    <cellStyle name="40% - Accent5 9" xfId="4560" hidden="1" xr:uid="{00000000-0005-0000-0000-0000731C0000}"/>
    <cellStyle name="40% - Accent5 9" xfId="19237" hidden="1" xr:uid="{00000000-0005-0000-0000-0000741C0000}"/>
    <cellStyle name="40% - Accent5 9" xfId="19563" hidden="1" xr:uid="{00000000-0005-0000-0000-0000751C0000}"/>
    <cellStyle name="40% - Accent5 9" xfId="19905" hidden="1" xr:uid="{00000000-0005-0000-0000-0000761C0000}"/>
    <cellStyle name="40% - Accent5 9" xfId="22490" hidden="1" xr:uid="{00000000-0005-0000-0000-0000771C0000}"/>
    <cellStyle name="40% - Accent5 9" xfId="22816" hidden="1" xr:uid="{00000000-0005-0000-0000-0000781C0000}"/>
    <cellStyle name="40% - Accent5 9" xfId="23158" hidden="1" xr:uid="{00000000-0005-0000-0000-0000791C0000}"/>
    <cellStyle name="40% - Accent5 9" xfId="25658" hidden="1" xr:uid="{00000000-0005-0000-0000-00007A1C0000}"/>
    <cellStyle name="40% - Accent5 9" xfId="25982" hidden="1" xr:uid="{00000000-0005-0000-0000-00007B1C0000}"/>
    <cellStyle name="40% - Accent5 9" xfId="28491" hidden="1" xr:uid="{00000000-0005-0000-0000-00007C1C0000}"/>
    <cellStyle name="40% - Accent5 9" xfId="28565" hidden="1" xr:uid="{00000000-0005-0000-0000-00007D1C0000}"/>
    <cellStyle name="40% - Accent5 9" xfId="28641" hidden="1" xr:uid="{00000000-0005-0000-0000-00007E1C0000}"/>
    <cellStyle name="40% - Accent5 9" xfId="28719" hidden="1" xr:uid="{00000000-0005-0000-0000-00007F1C0000}"/>
    <cellStyle name="40% - Accent5 9" xfId="29304" hidden="1" xr:uid="{00000000-0005-0000-0000-0000801C0000}"/>
    <cellStyle name="40% - Accent5 9" xfId="29380" hidden="1" xr:uid="{00000000-0005-0000-0000-0000811C0000}"/>
    <cellStyle name="40% - Accent5 9" xfId="29459" hidden="1" xr:uid="{00000000-0005-0000-0000-0000821C0000}"/>
    <cellStyle name="40% - Accent5 9" xfId="29706" hidden="1" xr:uid="{00000000-0005-0000-0000-0000831C0000}"/>
    <cellStyle name="40% - Accent5 9" xfId="29232" hidden="1" xr:uid="{00000000-0005-0000-0000-0000841C0000}"/>
    <cellStyle name="40% - Accent5 9" xfId="29197" hidden="1" xr:uid="{00000000-0005-0000-0000-0000851C0000}"/>
    <cellStyle name="40% - Accent5 9" xfId="29899" hidden="1" xr:uid="{00000000-0005-0000-0000-0000861C0000}"/>
    <cellStyle name="40% - Accent5 9" xfId="29975" hidden="1" xr:uid="{00000000-0005-0000-0000-0000871C0000}"/>
    <cellStyle name="40% - Accent5 9" xfId="30053" hidden="1" xr:uid="{00000000-0005-0000-0000-0000881C0000}"/>
    <cellStyle name="40% - Accent5 9" xfId="30270" hidden="1" xr:uid="{00000000-0005-0000-0000-0000891C0000}"/>
    <cellStyle name="40% - Accent5 9" xfId="29001" hidden="1" xr:uid="{00000000-0005-0000-0000-00008A1C0000}"/>
    <cellStyle name="40% - Accent5 9" xfId="29026" hidden="1" xr:uid="{00000000-0005-0000-0000-00008B1C0000}"/>
    <cellStyle name="40% - Accent5 9" xfId="30431" hidden="1" xr:uid="{00000000-0005-0000-0000-00008C1C0000}"/>
    <cellStyle name="40% - Accent5 9" xfId="30507" hidden="1" xr:uid="{00000000-0005-0000-0000-00008D1C0000}"/>
    <cellStyle name="40% - Accent5 9" xfId="30585" hidden="1" xr:uid="{00000000-0005-0000-0000-00008E1C0000}"/>
    <cellStyle name="40% - Accent5 9" xfId="30768" hidden="1" xr:uid="{00000000-0005-0000-0000-00008F1C0000}"/>
    <cellStyle name="40% - Accent5 9" xfId="30844" hidden="1" xr:uid="{00000000-0005-0000-0000-0000901C0000}"/>
    <cellStyle name="40% - Accent5 9" xfId="30922" hidden="1" xr:uid="{00000000-0005-0000-0000-0000911C0000}"/>
    <cellStyle name="40% - Accent5 9" xfId="31105" hidden="1" xr:uid="{00000000-0005-0000-0000-0000921C0000}"/>
    <cellStyle name="40% - Accent5 9" xfId="31181" hidden="1" xr:uid="{00000000-0005-0000-0000-0000931C0000}"/>
    <cellStyle name="40% - Accent5 9" xfId="31283" hidden="1" xr:uid="{00000000-0005-0000-0000-0000941C0000}"/>
    <cellStyle name="40% - Accent5 9" xfId="31357" hidden="1" xr:uid="{00000000-0005-0000-0000-0000951C0000}"/>
    <cellStyle name="40% - Accent5 9" xfId="31433" hidden="1" xr:uid="{00000000-0005-0000-0000-0000961C0000}"/>
    <cellStyle name="40% - Accent5 9" xfId="31511" hidden="1" xr:uid="{00000000-0005-0000-0000-0000971C0000}"/>
    <cellStyle name="40% - Accent5 9" xfId="32096" hidden="1" xr:uid="{00000000-0005-0000-0000-0000981C0000}"/>
    <cellStyle name="40% - Accent5 9" xfId="32172" hidden="1" xr:uid="{00000000-0005-0000-0000-0000991C0000}"/>
    <cellStyle name="40% - Accent5 9" xfId="32251" hidden="1" xr:uid="{00000000-0005-0000-0000-00009A1C0000}"/>
    <cellStyle name="40% - Accent5 9" xfId="32498" hidden="1" xr:uid="{00000000-0005-0000-0000-00009B1C0000}"/>
    <cellStyle name="40% - Accent5 9" xfId="32024" hidden="1" xr:uid="{00000000-0005-0000-0000-00009C1C0000}"/>
    <cellStyle name="40% - Accent5 9" xfId="31989" hidden="1" xr:uid="{00000000-0005-0000-0000-00009D1C0000}"/>
    <cellStyle name="40% - Accent5 9" xfId="32691" hidden="1" xr:uid="{00000000-0005-0000-0000-00009E1C0000}"/>
    <cellStyle name="40% - Accent5 9" xfId="32767" hidden="1" xr:uid="{00000000-0005-0000-0000-00009F1C0000}"/>
    <cellStyle name="40% - Accent5 9" xfId="32845" hidden="1" xr:uid="{00000000-0005-0000-0000-0000A01C0000}"/>
    <cellStyle name="40% - Accent5 9" xfId="33062" hidden="1" xr:uid="{00000000-0005-0000-0000-0000A11C0000}"/>
    <cellStyle name="40% - Accent5 9" xfId="31793" hidden="1" xr:uid="{00000000-0005-0000-0000-0000A21C0000}"/>
    <cellStyle name="40% - Accent5 9" xfId="31818" hidden="1" xr:uid="{00000000-0005-0000-0000-0000A31C0000}"/>
    <cellStyle name="40% - Accent5 9" xfId="33223" hidden="1" xr:uid="{00000000-0005-0000-0000-0000A41C0000}"/>
    <cellStyle name="40% - Accent5 9" xfId="33299" hidden="1" xr:uid="{00000000-0005-0000-0000-0000A51C0000}"/>
    <cellStyle name="40% - Accent5 9" xfId="33377" hidden="1" xr:uid="{00000000-0005-0000-0000-0000A61C0000}"/>
    <cellStyle name="40% - Accent5 9" xfId="33560" hidden="1" xr:uid="{00000000-0005-0000-0000-0000A71C0000}"/>
    <cellStyle name="40% - Accent5 9" xfId="33636" hidden="1" xr:uid="{00000000-0005-0000-0000-0000A81C0000}"/>
    <cellStyle name="40% - Accent5 9" xfId="33714" hidden="1" xr:uid="{00000000-0005-0000-0000-0000A91C0000}"/>
    <cellStyle name="40% - Accent5 9" xfId="33897" hidden="1" xr:uid="{00000000-0005-0000-0000-0000AA1C0000}"/>
    <cellStyle name="40% - Accent5 9" xfId="33973" hidden="1" xr:uid="{00000000-0005-0000-0000-0000AB1C0000}"/>
    <cellStyle name="40% - Accent6" xfId="42" builtinId="51" hidden="1" customBuiltin="1"/>
    <cellStyle name="40% - Accent6" xfId="90" builtinId="51" hidden="1" customBuiltin="1"/>
    <cellStyle name="40% - Accent6" xfId="125" builtinId="51" hidden="1" customBuiltin="1"/>
    <cellStyle name="40% - Accent6" xfId="168" builtinId="51" hidden="1" customBuiltin="1"/>
    <cellStyle name="40% - Accent6" xfId="210" builtinId="51" hidden="1" customBuiltin="1"/>
    <cellStyle name="40% - Accent6" xfId="244" builtinId="51" hidden="1" customBuiltin="1"/>
    <cellStyle name="40% - Accent6" xfId="281" builtinId="51" hidden="1" customBuiltin="1"/>
    <cellStyle name="40% - Accent6" xfId="318" builtinId="51" hidden="1" customBuiltin="1"/>
    <cellStyle name="40% - Accent6" xfId="352" builtinId="51" hidden="1" customBuiltin="1"/>
    <cellStyle name="40% - Accent6" xfId="387" builtinId="51" hidden="1" customBuiltin="1"/>
    <cellStyle name="40% - Accent6" xfId="3938" builtinId="51" hidden="1" customBuiltin="1"/>
    <cellStyle name="40% - Accent6" xfId="3972" builtinId="51" hidden="1" customBuiltin="1"/>
    <cellStyle name="40% - Accent6" xfId="4009" builtinId="51" hidden="1" customBuiltin="1"/>
    <cellStyle name="40% - Accent6" xfId="4046" builtinId="51" hidden="1" customBuiltin="1"/>
    <cellStyle name="40% - Accent6" xfId="4080" builtinId="51" hidden="1" customBuiltin="1"/>
    <cellStyle name="40% - Accent6" xfId="4278" builtinId="51" hidden="1" customBuiltin="1"/>
    <cellStyle name="40% - Accent6" xfId="7677" builtinId="51" hidden="1" customBuiltin="1"/>
    <cellStyle name="40% - Accent6" xfId="7795" builtinId="51" hidden="1" customBuiltin="1"/>
    <cellStyle name="40% - Accent6" xfId="5048" builtinId="51" hidden="1" customBuiltin="1"/>
    <cellStyle name="40% - Accent6" xfId="10848" builtinId="51" hidden="1" customBuiltin="1"/>
    <cellStyle name="40% - Accent6" xfId="4808" builtinId="51" hidden="1" customBuiltin="1"/>
    <cellStyle name="40% - Accent6" xfId="8230" builtinId="51" hidden="1" customBuiltin="1"/>
    <cellStyle name="40% - Accent6" xfId="5710" builtinId="51" hidden="1" customBuiltin="1"/>
    <cellStyle name="40% - Accent6" xfId="10726" builtinId="51" hidden="1" customBuiltin="1"/>
    <cellStyle name="40% - Accent6" xfId="4101" builtinId="51" hidden="1" customBuiltin="1"/>
    <cellStyle name="40% - Accent6" xfId="5864" builtinId="51" hidden="1" customBuiltin="1"/>
    <cellStyle name="40% - Accent6" xfId="5702" builtinId="51" hidden="1" customBuiltin="1"/>
    <cellStyle name="40% - Accent6" xfId="5287" builtinId="51" hidden="1" customBuiltin="1"/>
    <cellStyle name="40% - Accent6" xfId="14072" builtinId="51" hidden="1" customBuiltin="1"/>
    <cellStyle name="40% - Accent6" xfId="14172" builtinId="51" hidden="1" customBuiltin="1"/>
    <cellStyle name="40% - Accent6" xfId="10840" builtinId="51" hidden="1" customBuiltin="1"/>
    <cellStyle name="40% - Accent6" xfId="17028" builtinId="51" hidden="1" customBuiltin="1"/>
    <cellStyle name="40% - Accent6" xfId="4520" builtinId="51" hidden="1" customBuiltin="1"/>
    <cellStyle name="40% - Accent6" xfId="14542" builtinId="51" hidden="1" customBuiltin="1"/>
    <cellStyle name="40% - Accent6" xfId="5041" builtinId="51" hidden="1" customBuiltin="1"/>
    <cellStyle name="40% - Accent6" xfId="16934" builtinId="51" hidden="1" customBuiltin="1"/>
    <cellStyle name="40% - Accent6" xfId="11118" builtinId="51" hidden="1" customBuiltin="1"/>
    <cellStyle name="40% - Accent6" xfId="5317" builtinId="51" hidden="1" customBuiltin="1"/>
    <cellStyle name="40% - Accent6" xfId="4906" builtinId="51" hidden="1" customBuiltin="1"/>
    <cellStyle name="40% - Accent6" xfId="8432" builtinId="51" hidden="1" customBuiltin="1"/>
    <cellStyle name="40% - Accent6" xfId="4544" builtinId="51" hidden="1" customBuiltin="1"/>
    <cellStyle name="40% - Accent6" xfId="14969" builtinId="51" hidden="1" customBuiltin="1"/>
    <cellStyle name="40% - Accent6" xfId="14767" builtinId="51" hidden="1" customBuiltin="1"/>
    <cellStyle name="40% - Accent6" xfId="8130" builtinId="51" hidden="1" customBuiltin="1"/>
    <cellStyle name="40% - Accent6" xfId="16951" builtinId="51" hidden="1" customBuiltin="1"/>
    <cellStyle name="40% - Accent6" xfId="16035" builtinId="51" hidden="1" customBuiltin="1"/>
    <cellStyle name="40% - Accent6" xfId="5234" builtinId="51" hidden="1" customBuiltin="1"/>
    <cellStyle name="40% - Accent6" xfId="14787" builtinId="51" hidden="1" customBuiltin="1"/>
    <cellStyle name="40% - Accent6" xfId="15202" builtinId="51" hidden="1" customBuiltin="1"/>
    <cellStyle name="40% - Accent6" xfId="14534" builtinId="51" hidden="1" customBuiltin="1"/>
    <cellStyle name="40% - Accent6" xfId="5682" builtinId="51" hidden="1" customBuiltin="1"/>
    <cellStyle name="40% - Accent6" xfId="4355" builtinId="51" hidden="1" customBuiltin="1"/>
    <cellStyle name="40% - Accent6 10" xfId="545" hidden="1" xr:uid="{00000000-0005-0000-0000-0000E01C0000}"/>
    <cellStyle name="40% - Accent6 10" xfId="869" hidden="1" xr:uid="{00000000-0005-0000-0000-0000E11C0000}"/>
    <cellStyle name="40% - Accent6 10" xfId="1190" hidden="1" xr:uid="{00000000-0005-0000-0000-0000E21C0000}"/>
    <cellStyle name="40% - Accent6 10" xfId="1532" hidden="1" xr:uid="{00000000-0005-0000-0000-0000E31C0000}"/>
    <cellStyle name="40% - Accent6 10" xfId="6759" hidden="1" xr:uid="{00000000-0005-0000-0000-0000E41C0000}"/>
    <cellStyle name="40% - Accent6 10" xfId="7081" hidden="1" xr:uid="{00000000-0005-0000-0000-0000E51C0000}"/>
    <cellStyle name="40% - Accent6 10" xfId="7427" hidden="1" xr:uid="{00000000-0005-0000-0000-0000E61C0000}"/>
    <cellStyle name="40% - Accent6 10" xfId="10776" hidden="1" xr:uid="{00000000-0005-0000-0000-0000E71C0000}"/>
    <cellStyle name="40% - Accent6 10" xfId="4386" hidden="1" xr:uid="{00000000-0005-0000-0000-0000E81C0000}"/>
    <cellStyle name="40% - Accent6 10" xfId="5989" hidden="1" xr:uid="{00000000-0005-0000-0000-0000E91C0000}"/>
    <cellStyle name="40% - Accent6 10" xfId="13198" hidden="1" xr:uid="{00000000-0005-0000-0000-0000EA1C0000}"/>
    <cellStyle name="40% - Accent6 10" xfId="13519" hidden="1" xr:uid="{00000000-0005-0000-0000-0000EB1C0000}"/>
    <cellStyle name="40% - Accent6 10" xfId="13861" hidden="1" xr:uid="{00000000-0005-0000-0000-0000EC1C0000}"/>
    <cellStyle name="40% - Accent6 10" xfId="16978" hidden="1" xr:uid="{00000000-0005-0000-0000-0000ED1C0000}"/>
    <cellStyle name="40% - Accent6 10" xfId="8316" hidden="1" xr:uid="{00000000-0005-0000-0000-0000EE1C0000}"/>
    <cellStyle name="40% - Accent6 10" xfId="11740" hidden="1" xr:uid="{00000000-0005-0000-0000-0000EF1C0000}"/>
    <cellStyle name="40% - Accent6 10" xfId="19280" hidden="1" xr:uid="{00000000-0005-0000-0000-0000F01C0000}"/>
    <cellStyle name="40% - Accent6 10" xfId="19602" hidden="1" xr:uid="{00000000-0005-0000-0000-0000F11C0000}"/>
    <cellStyle name="40% - Accent6 10" xfId="19944" hidden="1" xr:uid="{00000000-0005-0000-0000-0000F21C0000}"/>
    <cellStyle name="40% - Accent6 10" xfId="22533" hidden="1" xr:uid="{00000000-0005-0000-0000-0000F31C0000}"/>
    <cellStyle name="40% - Accent6 10" xfId="22855" hidden="1" xr:uid="{00000000-0005-0000-0000-0000F41C0000}"/>
    <cellStyle name="40% - Accent6 10" xfId="23197" hidden="1" xr:uid="{00000000-0005-0000-0000-0000F51C0000}"/>
    <cellStyle name="40% - Accent6 10" xfId="25700" hidden="1" xr:uid="{00000000-0005-0000-0000-0000F61C0000}"/>
    <cellStyle name="40% - Accent6 10" xfId="26021" hidden="1" xr:uid="{00000000-0005-0000-0000-0000F71C0000}"/>
    <cellStyle name="40% - Accent6 10" xfId="28506" hidden="1" xr:uid="{00000000-0005-0000-0000-0000F81C0000}"/>
    <cellStyle name="40% - Accent6 10" xfId="28580" hidden="1" xr:uid="{00000000-0005-0000-0000-0000F91C0000}"/>
    <cellStyle name="40% - Accent6 10" xfId="28656" hidden="1" xr:uid="{00000000-0005-0000-0000-0000FA1C0000}"/>
    <cellStyle name="40% - Accent6 10" xfId="28734" hidden="1" xr:uid="{00000000-0005-0000-0000-0000FB1C0000}"/>
    <cellStyle name="40% - Accent6 10" xfId="29319" hidden="1" xr:uid="{00000000-0005-0000-0000-0000FC1C0000}"/>
    <cellStyle name="40% - Accent6 10" xfId="29395" hidden="1" xr:uid="{00000000-0005-0000-0000-0000FD1C0000}"/>
    <cellStyle name="40% - Accent6 10" xfId="29474" hidden="1" xr:uid="{00000000-0005-0000-0000-0000FE1C0000}"/>
    <cellStyle name="40% - Accent6 10" xfId="29729" hidden="1" xr:uid="{00000000-0005-0000-0000-0000FF1C0000}"/>
    <cellStyle name="40% - Accent6 10" xfId="29008" hidden="1" xr:uid="{00000000-0005-0000-0000-0000001D0000}"/>
    <cellStyle name="40% - Accent6 10" xfId="29207" hidden="1" xr:uid="{00000000-0005-0000-0000-0000011D0000}"/>
    <cellStyle name="40% - Accent6 10" xfId="29914" hidden="1" xr:uid="{00000000-0005-0000-0000-0000021D0000}"/>
    <cellStyle name="40% - Accent6 10" xfId="29990" hidden="1" xr:uid="{00000000-0005-0000-0000-0000031D0000}"/>
    <cellStyle name="40% - Accent6 10" xfId="30068" hidden="1" xr:uid="{00000000-0005-0000-0000-0000041D0000}"/>
    <cellStyle name="40% - Accent6 10" xfId="30287" hidden="1" xr:uid="{00000000-0005-0000-0000-0000051D0000}"/>
    <cellStyle name="40% - Accent6 10" xfId="29566" hidden="1" xr:uid="{00000000-0005-0000-0000-0000061D0000}"/>
    <cellStyle name="40% - Accent6 10" xfId="29766" hidden="1" xr:uid="{00000000-0005-0000-0000-0000071D0000}"/>
    <cellStyle name="40% - Accent6 10" xfId="30446" hidden="1" xr:uid="{00000000-0005-0000-0000-0000081D0000}"/>
    <cellStyle name="40% - Accent6 10" xfId="30522" hidden="1" xr:uid="{00000000-0005-0000-0000-0000091D0000}"/>
    <cellStyle name="40% - Accent6 10" xfId="30600" hidden="1" xr:uid="{00000000-0005-0000-0000-00000A1D0000}"/>
    <cellStyle name="40% - Accent6 10" xfId="30783" hidden="1" xr:uid="{00000000-0005-0000-0000-00000B1D0000}"/>
    <cellStyle name="40% - Accent6 10" xfId="30859" hidden="1" xr:uid="{00000000-0005-0000-0000-00000C1D0000}"/>
    <cellStyle name="40% - Accent6 10" xfId="30937" hidden="1" xr:uid="{00000000-0005-0000-0000-00000D1D0000}"/>
    <cellStyle name="40% - Accent6 10" xfId="31120" hidden="1" xr:uid="{00000000-0005-0000-0000-00000E1D0000}"/>
    <cellStyle name="40% - Accent6 10" xfId="31196" hidden="1" xr:uid="{00000000-0005-0000-0000-00000F1D0000}"/>
    <cellStyle name="40% - Accent6 10" xfId="31298" hidden="1" xr:uid="{00000000-0005-0000-0000-0000101D0000}"/>
    <cellStyle name="40% - Accent6 10" xfId="31372" hidden="1" xr:uid="{00000000-0005-0000-0000-0000111D0000}"/>
    <cellStyle name="40% - Accent6 10" xfId="31448" hidden="1" xr:uid="{00000000-0005-0000-0000-0000121D0000}"/>
    <cellStyle name="40% - Accent6 10" xfId="31526" hidden="1" xr:uid="{00000000-0005-0000-0000-0000131D0000}"/>
    <cellStyle name="40% - Accent6 10" xfId="32111" hidden="1" xr:uid="{00000000-0005-0000-0000-0000141D0000}"/>
    <cellStyle name="40% - Accent6 10" xfId="32187" hidden="1" xr:uid="{00000000-0005-0000-0000-0000151D0000}"/>
    <cellStyle name="40% - Accent6 10" xfId="32266" hidden="1" xr:uid="{00000000-0005-0000-0000-0000161D0000}"/>
    <cellStyle name="40% - Accent6 10" xfId="32521" hidden="1" xr:uid="{00000000-0005-0000-0000-0000171D0000}"/>
    <cellStyle name="40% - Accent6 10" xfId="31800" hidden="1" xr:uid="{00000000-0005-0000-0000-0000181D0000}"/>
    <cellStyle name="40% - Accent6 10" xfId="31999" hidden="1" xr:uid="{00000000-0005-0000-0000-0000191D0000}"/>
    <cellStyle name="40% - Accent6 10" xfId="32706" hidden="1" xr:uid="{00000000-0005-0000-0000-00001A1D0000}"/>
    <cellStyle name="40% - Accent6 10" xfId="32782" hidden="1" xr:uid="{00000000-0005-0000-0000-00001B1D0000}"/>
    <cellStyle name="40% - Accent6 10" xfId="32860" hidden="1" xr:uid="{00000000-0005-0000-0000-00001C1D0000}"/>
    <cellStyle name="40% - Accent6 10" xfId="33079" hidden="1" xr:uid="{00000000-0005-0000-0000-00001D1D0000}"/>
    <cellStyle name="40% - Accent6 10" xfId="32358" hidden="1" xr:uid="{00000000-0005-0000-0000-00001E1D0000}"/>
    <cellStyle name="40% - Accent6 10" xfId="32558" hidden="1" xr:uid="{00000000-0005-0000-0000-00001F1D0000}"/>
    <cellStyle name="40% - Accent6 10" xfId="33238" hidden="1" xr:uid="{00000000-0005-0000-0000-0000201D0000}"/>
    <cellStyle name="40% - Accent6 10" xfId="33314" hidden="1" xr:uid="{00000000-0005-0000-0000-0000211D0000}"/>
    <cellStyle name="40% - Accent6 10" xfId="33392" hidden="1" xr:uid="{00000000-0005-0000-0000-0000221D0000}"/>
    <cellStyle name="40% - Accent6 10" xfId="33575" hidden="1" xr:uid="{00000000-0005-0000-0000-0000231D0000}"/>
    <cellStyle name="40% - Accent6 10" xfId="33651" hidden="1" xr:uid="{00000000-0005-0000-0000-0000241D0000}"/>
    <cellStyle name="40% - Accent6 10" xfId="33729" hidden="1" xr:uid="{00000000-0005-0000-0000-0000251D0000}"/>
    <cellStyle name="40% - Accent6 10" xfId="33912" hidden="1" xr:uid="{00000000-0005-0000-0000-0000261D0000}"/>
    <cellStyle name="40% - Accent6 10" xfId="33988" hidden="1" xr:uid="{00000000-0005-0000-0000-0000271D0000}"/>
    <cellStyle name="40% - Accent6 11" xfId="581" hidden="1" xr:uid="{00000000-0005-0000-0000-0000281D0000}"/>
    <cellStyle name="40% - Accent6 11" xfId="905" hidden="1" xr:uid="{00000000-0005-0000-0000-0000291D0000}"/>
    <cellStyle name="40% - Accent6 11" xfId="1226" hidden="1" xr:uid="{00000000-0005-0000-0000-00002A1D0000}"/>
    <cellStyle name="40% - Accent6 11" xfId="1568" hidden="1" xr:uid="{00000000-0005-0000-0000-00002B1D0000}"/>
    <cellStyle name="40% - Accent6 11" xfId="6795" hidden="1" xr:uid="{00000000-0005-0000-0000-00002C1D0000}"/>
    <cellStyle name="40% - Accent6 11" xfId="7117" hidden="1" xr:uid="{00000000-0005-0000-0000-00002D1D0000}"/>
    <cellStyle name="40% - Accent6 11" xfId="7463" hidden="1" xr:uid="{00000000-0005-0000-0000-00002E1D0000}"/>
    <cellStyle name="40% - Accent6 11" xfId="5632" hidden="1" xr:uid="{00000000-0005-0000-0000-00002F1D0000}"/>
    <cellStyle name="40% - Accent6 11" xfId="4940" hidden="1" xr:uid="{00000000-0005-0000-0000-0000301D0000}"/>
    <cellStyle name="40% - Accent6 11" xfId="6031" hidden="1" xr:uid="{00000000-0005-0000-0000-0000311D0000}"/>
    <cellStyle name="40% - Accent6 11" xfId="13234" hidden="1" xr:uid="{00000000-0005-0000-0000-0000321D0000}"/>
    <cellStyle name="40% - Accent6 11" xfId="13555" hidden="1" xr:uid="{00000000-0005-0000-0000-0000331D0000}"/>
    <cellStyle name="40% - Accent6 11" xfId="13897" hidden="1" xr:uid="{00000000-0005-0000-0000-0000341D0000}"/>
    <cellStyle name="40% - Accent6 11" xfId="5115" hidden="1" xr:uid="{00000000-0005-0000-0000-0000351D0000}"/>
    <cellStyle name="40% - Accent6 11" xfId="4728" hidden="1" xr:uid="{00000000-0005-0000-0000-0000361D0000}"/>
    <cellStyle name="40% - Accent6 11" xfId="10493" hidden="1" xr:uid="{00000000-0005-0000-0000-0000371D0000}"/>
    <cellStyle name="40% - Accent6 11" xfId="19317" hidden="1" xr:uid="{00000000-0005-0000-0000-0000381D0000}"/>
    <cellStyle name="40% - Accent6 11" xfId="19638" hidden="1" xr:uid="{00000000-0005-0000-0000-0000391D0000}"/>
    <cellStyle name="40% - Accent6 11" xfId="19980" hidden="1" xr:uid="{00000000-0005-0000-0000-00003A1D0000}"/>
    <cellStyle name="40% - Accent6 11" xfId="22570" hidden="1" xr:uid="{00000000-0005-0000-0000-00003B1D0000}"/>
    <cellStyle name="40% - Accent6 11" xfId="22891" hidden="1" xr:uid="{00000000-0005-0000-0000-00003C1D0000}"/>
    <cellStyle name="40% - Accent6 11" xfId="23233" hidden="1" xr:uid="{00000000-0005-0000-0000-00003D1D0000}"/>
    <cellStyle name="40% - Accent6 11" xfId="25736" hidden="1" xr:uid="{00000000-0005-0000-0000-00003E1D0000}"/>
    <cellStyle name="40% - Accent6 11" xfId="26057" hidden="1" xr:uid="{00000000-0005-0000-0000-00003F1D0000}"/>
    <cellStyle name="40% - Accent6 11" xfId="28519" hidden="1" xr:uid="{00000000-0005-0000-0000-0000401D0000}"/>
    <cellStyle name="40% - Accent6 11" xfId="28593" hidden="1" xr:uid="{00000000-0005-0000-0000-0000411D0000}"/>
    <cellStyle name="40% - Accent6 11" xfId="28669" hidden="1" xr:uid="{00000000-0005-0000-0000-0000421D0000}"/>
    <cellStyle name="40% - Accent6 11" xfId="28747" hidden="1" xr:uid="{00000000-0005-0000-0000-0000431D0000}"/>
    <cellStyle name="40% - Accent6 11" xfId="29332" hidden="1" xr:uid="{00000000-0005-0000-0000-0000441D0000}"/>
    <cellStyle name="40% - Accent6 11" xfId="29408" hidden="1" xr:uid="{00000000-0005-0000-0000-0000451D0000}"/>
    <cellStyle name="40% - Accent6 11" xfId="29487" hidden="1" xr:uid="{00000000-0005-0000-0000-0000461D0000}"/>
    <cellStyle name="40% - Accent6 11" xfId="29170" hidden="1" xr:uid="{00000000-0005-0000-0000-0000471D0000}"/>
    <cellStyle name="40% - Accent6 11" xfId="29072" hidden="1" xr:uid="{00000000-0005-0000-0000-0000481D0000}"/>
    <cellStyle name="40% - Accent6 11" xfId="29217" hidden="1" xr:uid="{00000000-0005-0000-0000-0000491D0000}"/>
    <cellStyle name="40% - Accent6 11" xfId="29927" hidden="1" xr:uid="{00000000-0005-0000-0000-00004A1D0000}"/>
    <cellStyle name="40% - Accent6 11" xfId="30003" hidden="1" xr:uid="{00000000-0005-0000-0000-00004B1D0000}"/>
    <cellStyle name="40% - Accent6 11" xfId="30081" hidden="1" xr:uid="{00000000-0005-0000-0000-00004C1D0000}"/>
    <cellStyle name="40% - Accent6 11" xfId="29097" hidden="1" xr:uid="{00000000-0005-0000-0000-00004D1D0000}"/>
    <cellStyle name="40% - Accent6 11" xfId="29043" hidden="1" xr:uid="{00000000-0005-0000-0000-00004E1D0000}"/>
    <cellStyle name="40% - Accent6 11" xfId="29701" hidden="1" xr:uid="{00000000-0005-0000-0000-00004F1D0000}"/>
    <cellStyle name="40% - Accent6 11" xfId="30459" hidden="1" xr:uid="{00000000-0005-0000-0000-0000501D0000}"/>
    <cellStyle name="40% - Accent6 11" xfId="30535" hidden="1" xr:uid="{00000000-0005-0000-0000-0000511D0000}"/>
    <cellStyle name="40% - Accent6 11" xfId="30613" hidden="1" xr:uid="{00000000-0005-0000-0000-0000521D0000}"/>
    <cellStyle name="40% - Accent6 11" xfId="30796" hidden="1" xr:uid="{00000000-0005-0000-0000-0000531D0000}"/>
    <cellStyle name="40% - Accent6 11" xfId="30872" hidden="1" xr:uid="{00000000-0005-0000-0000-0000541D0000}"/>
    <cellStyle name="40% - Accent6 11" xfId="30950" hidden="1" xr:uid="{00000000-0005-0000-0000-0000551D0000}"/>
    <cellStyle name="40% - Accent6 11" xfId="31133" hidden="1" xr:uid="{00000000-0005-0000-0000-0000561D0000}"/>
    <cellStyle name="40% - Accent6 11" xfId="31209" hidden="1" xr:uid="{00000000-0005-0000-0000-0000571D0000}"/>
    <cellStyle name="40% - Accent6 11" xfId="31311" hidden="1" xr:uid="{00000000-0005-0000-0000-0000581D0000}"/>
    <cellStyle name="40% - Accent6 11" xfId="31385" hidden="1" xr:uid="{00000000-0005-0000-0000-0000591D0000}"/>
    <cellStyle name="40% - Accent6 11" xfId="31461" hidden="1" xr:uid="{00000000-0005-0000-0000-00005A1D0000}"/>
    <cellStyle name="40% - Accent6 11" xfId="31539" hidden="1" xr:uid="{00000000-0005-0000-0000-00005B1D0000}"/>
    <cellStyle name="40% - Accent6 11" xfId="32124" hidden="1" xr:uid="{00000000-0005-0000-0000-00005C1D0000}"/>
    <cellStyle name="40% - Accent6 11" xfId="32200" hidden="1" xr:uid="{00000000-0005-0000-0000-00005D1D0000}"/>
    <cellStyle name="40% - Accent6 11" xfId="32279" hidden="1" xr:uid="{00000000-0005-0000-0000-00005E1D0000}"/>
    <cellStyle name="40% - Accent6 11" xfId="31962" hidden="1" xr:uid="{00000000-0005-0000-0000-00005F1D0000}"/>
    <cellStyle name="40% - Accent6 11" xfId="31864" hidden="1" xr:uid="{00000000-0005-0000-0000-0000601D0000}"/>
    <cellStyle name="40% - Accent6 11" xfId="32009" hidden="1" xr:uid="{00000000-0005-0000-0000-0000611D0000}"/>
    <cellStyle name="40% - Accent6 11" xfId="32719" hidden="1" xr:uid="{00000000-0005-0000-0000-0000621D0000}"/>
    <cellStyle name="40% - Accent6 11" xfId="32795" hidden="1" xr:uid="{00000000-0005-0000-0000-0000631D0000}"/>
    <cellStyle name="40% - Accent6 11" xfId="32873" hidden="1" xr:uid="{00000000-0005-0000-0000-0000641D0000}"/>
    <cellStyle name="40% - Accent6 11" xfId="31889" hidden="1" xr:uid="{00000000-0005-0000-0000-0000651D0000}"/>
    <cellStyle name="40% - Accent6 11" xfId="31835" hidden="1" xr:uid="{00000000-0005-0000-0000-0000661D0000}"/>
    <cellStyle name="40% - Accent6 11" xfId="32493" hidden="1" xr:uid="{00000000-0005-0000-0000-0000671D0000}"/>
    <cellStyle name="40% - Accent6 11" xfId="33251" hidden="1" xr:uid="{00000000-0005-0000-0000-0000681D0000}"/>
    <cellStyle name="40% - Accent6 11" xfId="33327" hidden="1" xr:uid="{00000000-0005-0000-0000-0000691D0000}"/>
    <cellStyle name="40% - Accent6 11" xfId="33405" hidden="1" xr:uid="{00000000-0005-0000-0000-00006A1D0000}"/>
    <cellStyle name="40% - Accent6 11" xfId="33588" hidden="1" xr:uid="{00000000-0005-0000-0000-00006B1D0000}"/>
    <cellStyle name="40% - Accent6 11" xfId="33664" hidden="1" xr:uid="{00000000-0005-0000-0000-00006C1D0000}"/>
    <cellStyle name="40% - Accent6 11" xfId="33742" hidden="1" xr:uid="{00000000-0005-0000-0000-00006D1D0000}"/>
    <cellStyle name="40% - Accent6 11" xfId="33925" hidden="1" xr:uid="{00000000-0005-0000-0000-00006E1D0000}"/>
    <cellStyle name="40% - Accent6 11" xfId="34001" hidden="1" xr:uid="{00000000-0005-0000-0000-00006F1D0000}"/>
    <cellStyle name="40% - Accent6 12" xfId="615" hidden="1" xr:uid="{00000000-0005-0000-0000-0000701D0000}"/>
    <cellStyle name="40% - Accent6 12" xfId="940" hidden="1" xr:uid="{00000000-0005-0000-0000-0000711D0000}"/>
    <cellStyle name="40% - Accent6 12" xfId="1260" hidden="1" xr:uid="{00000000-0005-0000-0000-0000721D0000}"/>
    <cellStyle name="40% - Accent6 12" xfId="1602" hidden="1" xr:uid="{00000000-0005-0000-0000-0000731D0000}"/>
    <cellStyle name="40% - Accent6 12" xfId="6830" hidden="1" xr:uid="{00000000-0005-0000-0000-0000741D0000}"/>
    <cellStyle name="40% - Accent6 12" xfId="7151" hidden="1" xr:uid="{00000000-0005-0000-0000-0000751D0000}"/>
    <cellStyle name="40% - Accent6 12" xfId="7497" hidden="1" xr:uid="{00000000-0005-0000-0000-0000761D0000}"/>
    <cellStyle name="40% - Accent6 12" xfId="10774" hidden="1" xr:uid="{00000000-0005-0000-0000-0000771D0000}"/>
    <cellStyle name="40% - Accent6 12" xfId="3894" hidden="1" xr:uid="{00000000-0005-0000-0000-0000781D0000}"/>
    <cellStyle name="40% - Accent6 12" xfId="4731" hidden="1" xr:uid="{00000000-0005-0000-0000-0000791D0000}"/>
    <cellStyle name="40% - Accent6 12" xfId="13269" hidden="1" xr:uid="{00000000-0005-0000-0000-00007A1D0000}"/>
    <cellStyle name="40% - Accent6 12" xfId="13589" hidden="1" xr:uid="{00000000-0005-0000-0000-00007B1D0000}"/>
    <cellStyle name="40% - Accent6 12" xfId="13931" hidden="1" xr:uid="{00000000-0005-0000-0000-00007C1D0000}"/>
    <cellStyle name="40% - Accent6 12" xfId="16976" hidden="1" xr:uid="{00000000-0005-0000-0000-00007D1D0000}"/>
    <cellStyle name="40% - Accent6 12" xfId="10800" hidden="1" xr:uid="{00000000-0005-0000-0000-00007E1D0000}"/>
    <cellStyle name="40% - Accent6 12" xfId="171" hidden="1" xr:uid="{00000000-0005-0000-0000-00007F1D0000}"/>
    <cellStyle name="40% - Accent6 12" xfId="19352" hidden="1" xr:uid="{00000000-0005-0000-0000-0000801D0000}"/>
    <cellStyle name="40% - Accent6 12" xfId="19672" hidden="1" xr:uid="{00000000-0005-0000-0000-0000811D0000}"/>
    <cellStyle name="40% - Accent6 12" xfId="20014" hidden="1" xr:uid="{00000000-0005-0000-0000-0000821D0000}"/>
    <cellStyle name="40% - Accent6 12" xfId="22605" hidden="1" xr:uid="{00000000-0005-0000-0000-0000831D0000}"/>
    <cellStyle name="40% - Accent6 12" xfId="22925" hidden="1" xr:uid="{00000000-0005-0000-0000-0000841D0000}"/>
    <cellStyle name="40% - Accent6 12" xfId="23267" hidden="1" xr:uid="{00000000-0005-0000-0000-0000851D0000}"/>
    <cellStyle name="40% - Accent6 12" xfId="25771" hidden="1" xr:uid="{00000000-0005-0000-0000-0000861D0000}"/>
    <cellStyle name="40% - Accent6 12" xfId="26091" hidden="1" xr:uid="{00000000-0005-0000-0000-0000871D0000}"/>
    <cellStyle name="40% - Accent6 12" xfId="28532" hidden="1" xr:uid="{00000000-0005-0000-0000-0000881D0000}"/>
    <cellStyle name="40% - Accent6 12" xfId="28607" hidden="1" xr:uid="{00000000-0005-0000-0000-0000891D0000}"/>
    <cellStyle name="40% - Accent6 12" xfId="28682" hidden="1" xr:uid="{00000000-0005-0000-0000-00008A1D0000}"/>
    <cellStyle name="40% - Accent6 12" xfId="28760" hidden="1" xr:uid="{00000000-0005-0000-0000-00008B1D0000}"/>
    <cellStyle name="40% - Accent6 12" xfId="29346" hidden="1" xr:uid="{00000000-0005-0000-0000-00008C1D0000}"/>
    <cellStyle name="40% - Accent6 12" xfId="29421" hidden="1" xr:uid="{00000000-0005-0000-0000-00008D1D0000}"/>
    <cellStyle name="40% - Accent6 12" xfId="29500" hidden="1" xr:uid="{00000000-0005-0000-0000-00008E1D0000}"/>
    <cellStyle name="40% - Accent6 12" xfId="29728" hidden="1" xr:uid="{00000000-0005-0000-0000-00008F1D0000}"/>
    <cellStyle name="40% - Accent6 12" xfId="28975" hidden="1" xr:uid="{00000000-0005-0000-0000-0000901D0000}"/>
    <cellStyle name="40% - Accent6 12" xfId="29045" hidden="1" xr:uid="{00000000-0005-0000-0000-0000911D0000}"/>
    <cellStyle name="40% - Accent6 12" xfId="29941" hidden="1" xr:uid="{00000000-0005-0000-0000-0000921D0000}"/>
    <cellStyle name="40% - Accent6 12" xfId="30016" hidden="1" xr:uid="{00000000-0005-0000-0000-0000931D0000}"/>
    <cellStyle name="40% - Accent6 12" xfId="30094" hidden="1" xr:uid="{00000000-0005-0000-0000-0000941D0000}"/>
    <cellStyle name="40% - Accent6 12" xfId="30286" hidden="1" xr:uid="{00000000-0005-0000-0000-0000951D0000}"/>
    <cellStyle name="40% - Accent6 12" xfId="29735" hidden="1" xr:uid="{00000000-0005-0000-0000-0000961D0000}"/>
    <cellStyle name="40% - Accent6 12" xfId="28447" hidden="1" xr:uid="{00000000-0005-0000-0000-0000971D0000}"/>
    <cellStyle name="40% - Accent6 12" xfId="30473" hidden="1" xr:uid="{00000000-0005-0000-0000-0000981D0000}"/>
    <cellStyle name="40% - Accent6 12" xfId="30548" hidden="1" xr:uid="{00000000-0005-0000-0000-0000991D0000}"/>
    <cellStyle name="40% - Accent6 12" xfId="30626" hidden="1" xr:uid="{00000000-0005-0000-0000-00009A1D0000}"/>
    <cellStyle name="40% - Accent6 12" xfId="30810" hidden="1" xr:uid="{00000000-0005-0000-0000-00009B1D0000}"/>
    <cellStyle name="40% - Accent6 12" xfId="30885" hidden="1" xr:uid="{00000000-0005-0000-0000-00009C1D0000}"/>
    <cellStyle name="40% - Accent6 12" xfId="30963" hidden="1" xr:uid="{00000000-0005-0000-0000-00009D1D0000}"/>
    <cellStyle name="40% - Accent6 12" xfId="31147" hidden="1" xr:uid="{00000000-0005-0000-0000-00009E1D0000}"/>
    <cellStyle name="40% - Accent6 12" xfId="31222" hidden="1" xr:uid="{00000000-0005-0000-0000-00009F1D0000}"/>
    <cellStyle name="40% - Accent6 12" xfId="31324" hidden="1" xr:uid="{00000000-0005-0000-0000-0000A01D0000}"/>
    <cellStyle name="40% - Accent6 12" xfId="31399" hidden="1" xr:uid="{00000000-0005-0000-0000-0000A11D0000}"/>
    <cellStyle name="40% - Accent6 12" xfId="31474" hidden="1" xr:uid="{00000000-0005-0000-0000-0000A21D0000}"/>
    <cellStyle name="40% - Accent6 12" xfId="31552" hidden="1" xr:uid="{00000000-0005-0000-0000-0000A31D0000}"/>
    <cellStyle name="40% - Accent6 12" xfId="32138" hidden="1" xr:uid="{00000000-0005-0000-0000-0000A41D0000}"/>
    <cellStyle name="40% - Accent6 12" xfId="32213" hidden="1" xr:uid="{00000000-0005-0000-0000-0000A51D0000}"/>
    <cellStyle name="40% - Accent6 12" xfId="32292" hidden="1" xr:uid="{00000000-0005-0000-0000-0000A61D0000}"/>
    <cellStyle name="40% - Accent6 12" xfId="32520" hidden="1" xr:uid="{00000000-0005-0000-0000-0000A71D0000}"/>
    <cellStyle name="40% - Accent6 12" xfId="31767" hidden="1" xr:uid="{00000000-0005-0000-0000-0000A81D0000}"/>
    <cellStyle name="40% - Accent6 12" xfId="31837" hidden="1" xr:uid="{00000000-0005-0000-0000-0000A91D0000}"/>
    <cellStyle name="40% - Accent6 12" xfId="32733" hidden="1" xr:uid="{00000000-0005-0000-0000-0000AA1D0000}"/>
    <cellStyle name="40% - Accent6 12" xfId="32808" hidden="1" xr:uid="{00000000-0005-0000-0000-0000AB1D0000}"/>
    <cellStyle name="40% - Accent6 12" xfId="32886" hidden="1" xr:uid="{00000000-0005-0000-0000-0000AC1D0000}"/>
    <cellStyle name="40% - Accent6 12" xfId="33078" hidden="1" xr:uid="{00000000-0005-0000-0000-0000AD1D0000}"/>
    <cellStyle name="40% - Accent6 12" xfId="32527" hidden="1" xr:uid="{00000000-0005-0000-0000-0000AE1D0000}"/>
    <cellStyle name="40% - Accent6 12" xfId="31239" hidden="1" xr:uid="{00000000-0005-0000-0000-0000AF1D0000}"/>
    <cellStyle name="40% - Accent6 12" xfId="33265" hidden="1" xr:uid="{00000000-0005-0000-0000-0000B01D0000}"/>
    <cellStyle name="40% - Accent6 12" xfId="33340" hidden="1" xr:uid="{00000000-0005-0000-0000-0000B11D0000}"/>
    <cellStyle name="40% - Accent6 12" xfId="33418" hidden="1" xr:uid="{00000000-0005-0000-0000-0000B21D0000}"/>
    <cellStyle name="40% - Accent6 12" xfId="33602" hidden="1" xr:uid="{00000000-0005-0000-0000-0000B31D0000}"/>
    <cellStyle name="40% - Accent6 12" xfId="33677" hidden="1" xr:uid="{00000000-0005-0000-0000-0000B41D0000}"/>
    <cellStyle name="40% - Accent6 12" xfId="33755" hidden="1" xr:uid="{00000000-0005-0000-0000-0000B51D0000}"/>
    <cellStyle name="40% - Accent6 12" xfId="33939" hidden="1" xr:uid="{00000000-0005-0000-0000-0000B61D0000}"/>
    <cellStyle name="40% - Accent6 12" xfId="34014" hidden="1" xr:uid="{00000000-0005-0000-0000-0000B71D0000}"/>
    <cellStyle name="40% - Accent6 13" xfId="1637" hidden="1" xr:uid="{00000000-0005-0000-0000-0000B81D0000}"/>
    <cellStyle name="40% - Accent6 13" xfId="2903" hidden="1" xr:uid="{00000000-0005-0000-0000-0000B91D0000}"/>
    <cellStyle name="40% - Accent6 13" xfId="9529" hidden="1" xr:uid="{00000000-0005-0000-0000-0000BA1D0000}"/>
    <cellStyle name="40% - Accent6 13" xfId="12042" hidden="1" xr:uid="{00000000-0005-0000-0000-0000BB1D0000}"/>
    <cellStyle name="40% - Accent6 13" xfId="15780" hidden="1" xr:uid="{00000000-0005-0000-0000-0000BC1D0000}"/>
    <cellStyle name="40% - Accent6 13" xfId="18148" hidden="1" xr:uid="{00000000-0005-0000-0000-0000BD1D0000}"/>
    <cellStyle name="40% - Accent6 13" xfId="21417" hidden="1" xr:uid="{00000000-0005-0000-0000-0000BE1D0000}"/>
    <cellStyle name="40% - Accent6 13" xfId="24601" hidden="1" xr:uid="{00000000-0005-0000-0000-0000BF1D0000}"/>
    <cellStyle name="40% - Accent6 13" xfId="28773" hidden="1" xr:uid="{00000000-0005-0000-0000-0000C01D0000}"/>
    <cellStyle name="40% - Accent6 13" xfId="28888" hidden="1" xr:uid="{00000000-0005-0000-0000-0000C11D0000}"/>
    <cellStyle name="40% - Accent6 13" xfId="29611" hidden="1" xr:uid="{00000000-0005-0000-0000-0000C21D0000}"/>
    <cellStyle name="40% - Accent6 13" xfId="29784" hidden="1" xr:uid="{00000000-0005-0000-0000-0000C31D0000}"/>
    <cellStyle name="40% - Accent6 13" xfId="30177" hidden="1" xr:uid="{00000000-0005-0000-0000-0000C41D0000}"/>
    <cellStyle name="40% - Accent6 13" xfId="30325" hidden="1" xr:uid="{00000000-0005-0000-0000-0000C51D0000}"/>
    <cellStyle name="40% - Accent6 13" xfId="30663" hidden="1" xr:uid="{00000000-0005-0000-0000-0000C61D0000}"/>
    <cellStyle name="40% - Accent6 13" xfId="31000" hidden="1" xr:uid="{00000000-0005-0000-0000-0000C71D0000}"/>
    <cellStyle name="40% - Accent6 13" xfId="31565" hidden="1" xr:uid="{00000000-0005-0000-0000-0000C81D0000}"/>
    <cellStyle name="40% - Accent6 13" xfId="31680" hidden="1" xr:uid="{00000000-0005-0000-0000-0000C91D0000}"/>
    <cellStyle name="40% - Accent6 13" xfId="32403" hidden="1" xr:uid="{00000000-0005-0000-0000-0000CA1D0000}"/>
    <cellStyle name="40% - Accent6 13" xfId="32576" hidden="1" xr:uid="{00000000-0005-0000-0000-0000CB1D0000}"/>
    <cellStyle name="40% - Accent6 13" xfId="32969" hidden="1" xr:uid="{00000000-0005-0000-0000-0000CC1D0000}"/>
    <cellStyle name="40% - Accent6 13" xfId="33117" hidden="1" xr:uid="{00000000-0005-0000-0000-0000CD1D0000}"/>
    <cellStyle name="40% - Accent6 13" xfId="33455" hidden="1" xr:uid="{00000000-0005-0000-0000-0000CE1D0000}"/>
    <cellStyle name="40% - Accent6 13" xfId="33792" hidden="1" xr:uid="{00000000-0005-0000-0000-0000CF1D0000}"/>
    <cellStyle name="40% - Accent6 3 2 3 2" xfId="1723" hidden="1" xr:uid="{00000000-0005-0000-0000-0000D01D0000}"/>
    <cellStyle name="40% - Accent6 3 2 3 2" xfId="2989" hidden="1" xr:uid="{00000000-0005-0000-0000-0000D11D0000}"/>
    <cellStyle name="40% - Accent6 3 2 3 2" xfId="9615" hidden="1" xr:uid="{00000000-0005-0000-0000-0000D21D0000}"/>
    <cellStyle name="40% - Accent6 3 2 3 2" xfId="12128" hidden="1" xr:uid="{00000000-0005-0000-0000-0000D31D0000}"/>
    <cellStyle name="40% - Accent6 3 2 3 2" xfId="15866" hidden="1" xr:uid="{00000000-0005-0000-0000-0000D41D0000}"/>
    <cellStyle name="40% - Accent6 3 2 3 2" xfId="18234" hidden="1" xr:uid="{00000000-0005-0000-0000-0000D51D0000}"/>
    <cellStyle name="40% - Accent6 3 2 3 2" xfId="21503" hidden="1" xr:uid="{00000000-0005-0000-0000-0000D61D0000}"/>
    <cellStyle name="40% - Accent6 3 2 3 2" xfId="24687" hidden="1" xr:uid="{00000000-0005-0000-0000-0000D71D0000}"/>
    <cellStyle name="40% - Accent6 3 2 3 2" xfId="28858" hidden="1" xr:uid="{00000000-0005-0000-0000-0000D81D0000}"/>
    <cellStyle name="40% - Accent6 3 2 3 2" xfId="28973" hidden="1" xr:uid="{00000000-0005-0000-0000-0000D91D0000}"/>
    <cellStyle name="40% - Accent6 3 2 3 2" xfId="29696" hidden="1" xr:uid="{00000000-0005-0000-0000-0000DA1D0000}"/>
    <cellStyle name="40% - Accent6 3 2 3 2" xfId="29869" hidden="1" xr:uid="{00000000-0005-0000-0000-0000DB1D0000}"/>
    <cellStyle name="40% - Accent6 3 2 3 2" xfId="30262" hidden="1" xr:uid="{00000000-0005-0000-0000-0000DC1D0000}"/>
    <cellStyle name="40% - Accent6 3 2 3 2" xfId="30410" hidden="1" xr:uid="{00000000-0005-0000-0000-0000DD1D0000}"/>
    <cellStyle name="40% - Accent6 3 2 3 2" xfId="30748" hidden="1" xr:uid="{00000000-0005-0000-0000-0000DE1D0000}"/>
    <cellStyle name="40% - Accent6 3 2 3 2" xfId="31085" hidden="1" xr:uid="{00000000-0005-0000-0000-0000DF1D0000}"/>
    <cellStyle name="40% - Accent6 3 2 3 2" xfId="31650" hidden="1" xr:uid="{00000000-0005-0000-0000-0000E01D0000}"/>
    <cellStyle name="40% - Accent6 3 2 3 2" xfId="31765" hidden="1" xr:uid="{00000000-0005-0000-0000-0000E11D0000}"/>
    <cellStyle name="40% - Accent6 3 2 3 2" xfId="32488" hidden="1" xr:uid="{00000000-0005-0000-0000-0000E21D0000}"/>
    <cellStyle name="40% - Accent6 3 2 3 2" xfId="32661" hidden="1" xr:uid="{00000000-0005-0000-0000-0000E31D0000}"/>
    <cellStyle name="40% - Accent6 3 2 3 2" xfId="33054" hidden="1" xr:uid="{00000000-0005-0000-0000-0000E41D0000}"/>
    <cellStyle name="40% - Accent6 3 2 3 2" xfId="33202" hidden="1" xr:uid="{00000000-0005-0000-0000-0000E51D0000}"/>
    <cellStyle name="40% - Accent6 3 2 3 2" xfId="33540" hidden="1" xr:uid="{00000000-0005-0000-0000-0000E61D0000}"/>
    <cellStyle name="40% - Accent6 3 2 3 2" xfId="33877" hidden="1" xr:uid="{00000000-0005-0000-0000-0000E71D0000}"/>
    <cellStyle name="40% - Accent6 3 2 4 2" xfId="1696" hidden="1" xr:uid="{00000000-0005-0000-0000-0000E81D0000}"/>
    <cellStyle name="40% - Accent6 3 2 4 2" xfId="2962" hidden="1" xr:uid="{00000000-0005-0000-0000-0000E91D0000}"/>
    <cellStyle name="40% - Accent6 3 2 4 2" xfId="9588" hidden="1" xr:uid="{00000000-0005-0000-0000-0000EA1D0000}"/>
    <cellStyle name="40% - Accent6 3 2 4 2" xfId="12101" hidden="1" xr:uid="{00000000-0005-0000-0000-0000EB1D0000}"/>
    <cellStyle name="40% - Accent6 3 2 4 2" xfId="15839" hidden="1" xr:uid="{00000000-0005-0000-0000-0000EC1D0000}"/>
    <cellStyle name="40% - Accent6 3 2 4 2" xfId="18207" hidden="1" xr:uid="{00000000-0005-0000-0000-0000ED1D0000}"/>
    <cellStyle name="40% - Accent6 3 2 4 2" xfId="21476" hidden="1" xr:uid="{00000000-0005-0000-0000-0000EE1D0000}"/>
    <cellStyle name="40% - Accent6 3 2 4 2" xfId="24660" hidden="1" xr:uid="{00000000-0005-0000-0000-0000EF1D0000}"/>
    <cellStyle name="40% - Accent6 3 2 4 2" xfId="28831" hidden="1" xr:uid="{00000000-0005-0000-0000-0000F01D0000}"/>
    <cellStyle name="40% - Accent6 3 2 4 2" xfId="28946" hidden="1" xr:uid="{00000000-0005-0000-0000-0000F11D0000}"/>
    <cellStyle name="40% - Accent6 3 2 4 2" xfId="29669" hidden="1" xr:uid="{00000000-0005-0000-0000-0000F21D0000}"/>
    <cellStyle name="40% - Accent6 3 2 4 2" xfId="29842" hidden="1" xr:uid="{00000000-0005-0000-0000-0000F31D0000}"/>
    <cellStyle name="40% - Accent6 3 2 4 2" xfId="30235" hidden="1" xr:uid="{00000000-0005-0000-0000-0000F41D0000}"/>
    <cellStyle name="40% - Accent6 3 2 4 2" xfId="30383" hidden="1" xr:uid="{00000000-0005-0000-0000-0000F51D0000}"/>
    <cellStyle name="40% - Accent6 3 2 4 2" xfId="30721" hidden="1" xr:uid="{00000000-0005-0000-0000-0000F61D0000}"/>
    <cellStyle name="40% - Accent6 3 2 4 2" xfId="31058" hidden="1" xr:uid="{00000000-0005-0000-0000-0000F71D0000}"/>
    <cellStyle name="40% - Accent6 3 2 4 2" xfId="31623" hidden="1" xr:uid="{00000000-0005-0000-0000-0000F81D0000}"/>
    <cellStyle name="40% - Accent6 3 2 4 2" xfId="31738" hidden="1" xr:uid="{00000000-0005-0000-0000-0000F91D0000}"/>
    <cellStyle name="40% - Accent6 3 2 4 2" xfId="32461" hidden="1" xr:uid="{00000000-0005-0000-0000-0000FA1D0000}"/>
    <cellStyle name="40% - Accent6 3 2 4 2" xfId="32634" hidden="1" xr:uid="{00000000-0005-0000-0000-0000FB1D0000}"/>
    <cellStyle name="40% - Accent6 3 2 4 2" xfId="33027" hidden="1" xr:uid="{00000000-0005-0000-0000-0000FC1D0000}"/>
    <cellStyle name="40% - Accent6 3 2 4 2" xfId="33175" hidden="1" xr:uid="{00000000-0005-0000-0000-0000FD1D0000}"/>
    <cellStyle name="40% - Accent6 3 2 4 2" xfId="33513" hidden="1" xr:uid="{00000000-0005-0000-0000-0000FE1D0000}"/>
    <cellStyle name="40% - Accent6 3 2 4 2" xfId="33850" hidden="1" xr:uid="{00000000-0005-0000-0000-0000FF1D0000}"/>
    <cellStyle name="40% - Accent6 3 3 3 2" xfId="1695" hidden="1" xr:uid="{00000000-0005-0000-0000-0000001E0000}"/>
    <cellStyle name="40% - Accent6 3 3 3 2" xfId="2961" hidden="1" xr:uid="{00000000-0005-0000-0000-0000011E0000}"/>
    <cellStyle name="40% - Accent6 3 3 3 2" xfId="9587" hidden="1" xr:uid="{00000000-0005-0000-0000-0000021E0000}"/>
    <cellStyle name="40% - Accent6 3 3 3 2" xfId="12100" hidden="1" xr:uid="{00000000-0005-0000-0000-0000031E0000}"/>
    <cellStyle name="40% - Accent6 3 3 3 2" xfId="15838" hidden="1" xr:uid="{00000000-0005-0000-0000-0000041E0000}"/>
    <cellStyle name="40% - Accent6 3 3 3 2" xfId="18206" hidden="1" xr:uid="{00000000-0005-0000-0000-0000051E0000}"/>
    <cellStyle name="40% - Accent6 3 3 3 2" xfId="21475" hidden="1" xr:uid="{00000000-0005-0000-0000-0000061E0000}"/>
    <cellStyle name="40% - Accent6 3 3 3 2" xfId="24659" hidden="1" xr:uid="{00000000-0005-0000-0000-0000071E0000}"/>
    <cellStyle name="40% - Accent6 3 3 3 2" xfId="28830" hidden="1" xr:uid="{00000000-0005-0000-0000-0000081E0000}"/>
    <cellStyle name="40% - Accent6 3 3 3 2" xfId="28945" hidden="1" xr:uid="{00000000-0005-0000-0000-0000091E0000}"/>
    <cellStyle name="40% - Accent6 3 3 3 2" xfId="29668" hidden="1" xr:uid="{00000000-0005-0000-0000-00000A1E0000}"/>
    <cellStyle name="40% - Accent6 3 3 3 2" xfId="29841" hidden="1" xr:uid="{00000000-0005-0000-0000-00000B1E0000}"/>
    <cellStyle name="40% - Accent6 3 3 3 2" xfId="30234" hidden="1" xr:uid="{00000000-0005-0000-0000-00000C1E0000}"/>
    <cellStyle name="40% - Accent6 3 3 3 2" xfId="30382" hidden="1" xr:uid="{00000000-0005-0000-0000-00000D1E0000}"/>
    <cellStyle name="40% - Accent6 3 3 3 2" xfId="30720" hidden="1" xr:uid="{00000000-0005-0000-0000-00000E1E0000}"/>
    <cellStyle name="40% - Accent6 3 3 3 2" xfId="31057" hidden="1" xr:uid="{00000000-0005-0000-0000-00000F1E0000}"/>
    <cellStyle name="40% - Accent6 3 3 3 2" xfId="31622" hidden="1" xr:uid="{00000000-0005-0000-0000-0000101E0000}"/>
    <cellStyle name="40% - Accent6 3 3 3 2" xfId="31737" hidden="1" xr:uid="{00000000-0005-0000-0000-0000111E0000}"/>
    <cellStyle name="40% - Accent6 3 3 3 2" xfId="32460" hidden="1" xr:uid="{00000000-0005-0000-0000-0000121E0000}"/>
    <cellStyle name="40% - Accent6 3 3 3 2" xfId="32633" hidden="1" xr:uid="{00000000-0005-0000-0000-0000131E0000}"/>
    <cellStyle name="40% - Accent6 3 3 3 2" xfId="33026" hidden="1" xr:uid="{00000000-0005-0000-0000-0000141E0000}"/>
    <cellStyle name="40% - Accent6 3 3 3 2" xfId="33174" hidden="1" xr:uid="{00000000-0005-0000-0000-0000151E0000}"/>
    <cellStyle name="40% - Accent6 3 3 3 2" xfId="33512" hidden="1" xr:uid="{00000000-0005-0000-0000-0000161E0000}"/>
    <cellStyle name="40% - Accent6 3 3 3 2" xfId="33849" hidden="1" xr:uid="{00000000-0005-0000-0000-0000171E0000}"/>
    <cellStyle name="40% - Accent6 4 2 3 2" xfId="1724" hidden="1" xr:uid="{00000000-0005-0000-0000-0000181E0000}"/>
    <cellStyle name="40% - Accent6 4 2 3 2" xfId="2990" hidden="1" xr:uid="{00000000-0005-0000-0000-0000191E0000}"/>
    <cellStyle name="40% - Accent6 4 2 3 2" xfId="9616" hidden="1" xr:uid="{00000000-0005-0000-0000-00001A1E0000}"/>
    <cellStyle name="40% - Accent6 4 2 3 2" xfId="12129" hidden="1" xr:uid="{00000000-0005-0000-0000-00001B1E0000}"/>
    <cellStyle name="40% - Accent6 4 2 3 2" xfId="15867" hidden="1" xr:uid="{00000000-0005-0000-0000-00001C1E0000}"/>
    <cellStyle name="40% - Accent6 4 2 3 2" xfId="18235" hidden="1" xr:uid="{00000000-0005-0000-0000-00001D1E0000}"/>
    <cellStyle name="40% - Accent6 4 2 3 2" xfId="21504" hidden="1" xr:uid="{00000000-0005-0000-0000-00001E1E0000}"/>
    <cellStyle name="40% - Accent6 4 2 3 2" xfId="24688" hidden="1" xr:uid="{00000000-0005-0000-0000-00001F1E0000}"/>
    <cellStyle name="40% - Accent6 4 2 3 2" xfId="28859" hidden="1" xr:uid="{00000000-0005-0000-0000-0000201E0000}"/>
    <cellStyle name="40% - Accent6 4 2 3 2" xfId="28974" hidden="1" xr:uid="{00000000-0005-0000-0000-0000211E0000}"/>
    <cellStyle name="40% - Accent6 4 2 3 2" xfId="29697" hidden="1" xr:uid="{00000000-0005-0000-0000-0000221E0000}"/>
    <cellStyle name="40% - Accent6 4 2 3 2" xfId="29870" hidden="1" xr:uid="{00000000-0005-0000-0000-0000231E0000}"/>
    <cellStyle name="40% - Accent6 4 2 3 2" xfId="30263" hidden="1" xr:uid="{00000000-0005-0000-0000-0000241E0000}"/>
    <cellStyle name="40% - Accent6 4 2 3 2" xfId="30411" hidden="1" xr:uid="{00000000-0005-0000-0000-0000251E0000}"/>
    <cellStyle name="40% - Accent6 4 2 3 2" xfId="30749" hidden="1" xr:uid="{00000000-0005-0000-0000-0000261E0000}"/>
    <cellStyle name="40% - Accent6 4 2 3 2" xfId="31086" hidden="1" xr:uid="{00000000-0005-0000-0000-0000271E0000}"/>
    <cellStyle name="40% - Accent6 4 2 3 2" xfId="31651" hidden="1" xr:uid="{00000000-0005-0000-0000-0000281E0000}"/>
    <cellStyle name="40% - Accent6 4 2 3 2" xfId="31766" hidden="1" xr:uid="{00000000-0005-0000-0000-0000291E0000}"/>
    <cellStyle name="40% - Accent6 4 2 3 2" xfId="32489" hidden="1" xr:uid="{00000000-0005-0000-0000-00002A1E0000}"/>
    <cellStyle name="40% - Accent6 4 2 3 2" xfId="32662" hidden="1" xr:uid="{00000000-0005-0000-0000-00002B1E0000}"/>
    <cellStyle name="40% - Accent6 4 2 3 2" xfId="33055" hidden="1" xr:uid="{00000000-0005-0000-0000-00002C1E0000}"/>
    <cellStyle name="40% - Accent6 4 2 3 2" xfId="33203" hidden="1" xr:uid="{00000000-0005-0000-0000-00002D1E0000}"/>
    <cellStyle name="40% - Accent6 4 2 3 2" xfId="33541" hidden="1" xr:uid="{00000000-0005-0000-0000-00002E1E0000}"/>
    <cellStyle name="40% - Accent6 4 2 3 2" xfId="33878" hidden="1" xr:uid="{00000000-0005-0000-0000-00002F1E0000}"/>
    <cellStyle name="40% - Accent6 4 2 4 2" xfId="1698" hidden="1" xr:uid="{00000000-0005-0000-0000-0000301E0000}"/>
    <cellStyle name="40% - Accent6 4 2 4 2" xfId="2964" hidden="1" xr:uid="{00000000-0005-0000-0000-0000311E0000}"/>
    <cellStyle name="40% - Accent6 4 2 4 2" xfId="9590" hidden="1" xr:uid="{00000000-0005-0000-0000-0000321E0000}"/>
    <cellStyle name="40% - Accent6 4 2 4 2" xfId="12103" hidden="1" xr:uid="{00000000-0005-0000-0000-0000331E0000}"/>
    <cellStyle name="40% - Accent6 4 2 4 2" xfId="15841" hidden="1" xr:uid="{00000000-0005-0000-0000-0000341E0000}"/>
    <cellStyle name="40% - Accent6 4 2 4 2" xfId="18209" hidden="1" xr:uid="{00000000-0005-0000-0000-0000351E0000}"/>
    <cellStyle name="40% - Accent6 4 2 4 2" xfId="21478" hidden="1" xr:uid="{00000000-0005-0000-0000-0000361E0000}"/>
    <cellStyle name="40% - Accent6 4 2 4 2" xfId="24662" hidden="1" xr:uid="{00000000-0005-0000-0000-0000371E0000}"/>
    <cellStyle name="40% - Accent6 4 2 4 2" xfId="28833" hidden="1" xr:uid="{00000000-0005-0000-0000-0000381E0000}"/>
    <cellStyle name="40% - Accent6 4 2 4 2" xfId="28948" hidden="1" xr:uid="{00000000-0005-0000-0000-0000391E0000}"/>
    <cellStyle name="40% - Accent6 4 2 4 2" xfId="29671" hidden="1" xr:uid="{00000000-0005-0000-0000-00003A1E0000}"/>
    <cellStyle name="40% - Accent6 4 2 4 2" xfId="29844" hidden="1" xr:uid="{00000000-0005-0000-0000-00003B1E0000}"/>
    <cellStyle name="40% - Accent6 4 2 4 2" xfId="30237" hidden="1" xr:uid="{00000000-0005-0000-0000-00003C1E0000}"/>
    <cellStyle name="40% - Accent6 4 2 4 2" xfId="30385" hidden="1" xr:uid="{00000000-0005-0000-0000-00003D1E0000}"/>
    <cellStyle name="40% - Accent6 4 2 4 2" xfId="30723" hidden="1" xr:uid="{00000000-0005-0000-0000-00003E1E0000}"/>
    <cellStyle name="40% - Accent6 4 2 4 2" xfId="31060" hidden="1" xr:uid="{00000000-0005-0000-0000-00003F1E0000}"/>
    <cellStyle name="40% - Accent6 4 2 4 2" xfId="31625" hidden="1" xr:uid="{00000000-0005-0000-0000-0000401E0000}"/>
    <cellStyle name="40% - Accent6 4 2 4 2" xfId="31740" hidden="1" xr:uid="{00000000-0005-0000-0000-0000411E0000}"/>
    <cellStyle name="40% - Accent6 4 2 4 2" xfId="32463" hidden="1" xr:uid="{00000000-0005-0000-0000-0000421E0000}"/>
    <cellStyle name="40% - Accent6 4 2 4 2" xfId="32636" hidden="1" xr:uid="{00000000-0005-0000-0000-0000431E0000}"/>
    <cellStyle name="40% - Accent6 4 2 4 2" xfId="33029" hidden="1" xr:uid="{00000000-0005-0000-0000-0000441E0000}"/>
    <cellStyle name="40% - Accent6 4 2 4 2" xfId="33177" hidden="1" xr:uid="{00000000-0005-0000-0000-0000451E0000}"/>
    <cellStyle name="40% - Accent6 4 2 4 2" xfId="33515" hidden="1" xr:uid="{00000000-0005-0000-0000-0000461E0000}"/>
    <cellStyle name="40% - Accent6 4 2 4 2" xfId="33852" hidden="1" xr:uid="{00000000-0005-0000-0000-0000471E0000}"/>
    <cellStyle name="40% - Accent6 4 3 3 2" xfId="1697" hidden="1" xr:uid="{00000000-0005-0000-0000-0000481E0000}"/>
    <cellStyle name="40% - Accent6 4 3 3 2" xfId="2963" hidden="1" xr:uid="{00000000-0005-0000-0000-0000491E0000}"/>
    <cellStyle name="40% - Accent6 4 3 3 2" xfId="9589" hidden="1" xr:uid="{00000000-0005-0000-0000-00004A1E0000}"/>
    <cellStyle name="40% - Accent6 4 3 3 2" xfId="12102" hidden="1" xr:uid="{00000000-0005-0000-0000-00004B1E0000}"/>
    <cellStyle name="40% - Accent6 4 3 3 2" xfId="15840" hidden="1" xr:uid="{00000000-0005-0000-0000-00004C1E0000}"/>
    <cellStyle name="40% - Accent6 4 3 3 2" xfId="18208" hidden="1" xr:uid="{00000000-0005-0000-0000-00004D1E0000}"/>
    <cellStyle name="40% - Accent6 4 3 3 2" xfId="21477" hidden="1" xr:uid="{00000000-0005-0000-0000-00004E1E0000}"/>
    <cellStyle name="40% - Accent6 4 3 3 2" xfId="24661" hidden="1" xr:uid="{00000000-0005-0000-0000-00004F1E0000}"/>
    <cellStyle name="40% - Accent6 4 3 3 2" xfId="28832" hidden="1" xr:uid="{00000000-0005-0000-0000-0000501E0000}"/>
    <cellStyle name="40% - Accent6 4 3 3 2" xfId="28947" hidden="1" xr:uid="{00000000-0005-0000-0000-0000511E0000}"/>
    <cellStyle name="40% - Accent6 4 3 3 2" xfId="29670" hidden="1" xr:uid="{00000000-0005-0000-0000-0000521E0000}"/>
    <cellStyle name="40% - Accent6 4 3 3 2" xfId="29843" hidden="1" xr:uid="{00000000-0005-0000-0000-0000531E0000}"/>
    <cellStyle name="40% - Accent6 4 3 3 2" xfId="30236" hidden="1" xr:uid="{00000000-0005-0000-0000-0000541E0000}"/>
    <cellStyle name="40% - Accent6 4 3 3 2" xfId="30384" hidden="1" xr:uid="{00000000-0005-0000-0000-0000551E0000}"/>
    <cellStyle name="40% - Accent6 4 3 3 2" xfId="30722" hidden="1" xr:uid="{00000000-0005-0000-0000-0000561E0000}"/>
    <cellStyle name="40% - Accent6 4 3 3 2" xfId="31059" hidden="1" xr:uid="{00000000-0005-0000-0000-0000571E0000}"/>
    <cellStyle name="40% - Accent6 4 3 3 2" xfId="31624" hidden="1" xr:uid="{00000000-0005-0000-0000-0000581E0000}"/>
    <cellStyle name="40% - Accent6 4 3 3 2" xfId="31739" hidden="1" xr:uid="{00000000-0005-0000-0000-0000591E0000}"/>
    <cellStyle name="40% - Accent6 4 3 3 2" xfId="32462" hidden="1" xr:uid="{00000000-0005-0000-0000-00005A1E0000}"/>
    <cellStyle name="40% - Accent6 4 3 3 2" xfId="32635" hidden="1" xr:uid="{00000000-0005-0000-0000-00005B1E0000}"/>
    <cellStyle name="40% - Accent6 4 3 3 2" xfId="33028" hidden="1" xr:uid="{00000000-0005-0000-0000-00005C1E0000}"/>
    <cellStyle name="40% - Accent6 4 3 3 2" xfId="33176" hidden="1" xr:uid="{00000000-0005-0000-0000-00005D1E0000}"/>
    <cellStyle name="40% - Accent6 4 3 3 2" xfId="33514" hidden="1" xr:uid="{00000000-0005-0000-0000-00005E1E0000}"/>
    <cellStyle name="40% - Accent6 4 3 3 2" xfId="33851" hidden="1" xr:uid="{00000000-0005-0000-0000-00005F1E0000}"/>
    <cellStyle name="40% - Accent6 5 2" xfId="1652" hidden="1" xr:uid="{00000000-0005-0000-0000-0000601E0000}"/>
    <cellStyle name="40% - Accent6 5 2" xfId="2918" hidden="1" xr:uid="{00000000-0005-0000-0000-0000611E0000}"/>
    <cellStyle name="40% - Accent6 5 2" xfId="9544" hidden="1" xr:uid="{00000000-0005-0000-0000-0000621E0000}"/>
    <cellStyle name="40% - Accent6 5 2" xfId="12057" hidden="1" xr:uid="{00000000-0005-0000-0000-0000631E0000}"/>
    <cellStyle name="40% - Accent6 5 2" xfId="15795" hidden="1" xr:uid="{00000000-0005-0000-0000-0000641E0000}"/>
    <cellStyle name="40% - Accent6 5 2" xfId="18163" hidden="1" xr:uid="{00000000-0005-0000-0000-0000651E0000}"/>
    <cellStyle name="40% - Accent6 5 2" xfId="21432" hidden="1" xr:uid="{00000000-0005-0000-0000-0000661E0000}"/>
    <cellStyle name="40% - Accent6 5 2" xfId="24616" hidden="1" xr:uid="{00000000-0005-0000-0000-0000671E0000}"/>
    <cellStyle name="40% - Accent6 5 2" xfId="28787" hidden="1" xr:uid="{00000000-0005-0000-0000-0000681E0000}"/>
    <cellStyle name="40% - Accent6 5 2" xfId="28902" hidden="1" xr:uid="{00000000-0005-0000-0000-0000691E0000}"/>
    <cellStyle name="40% - Accent6 5 2" xfId="29625" hidden="1" xr:uid="{00000000-0005-0000-0000-00006A1E0000}"/>
    <cellStyle name="40% - Accent6 5 2" xfId="29798" hidden="1" xr:uid="{00000000-0005-0000-0000-00006B1E0000}"/>
    <cellStyle name="40% - Accent6 5 2" xfId="30191" hidden="1" xr:uid="{00000000-0005-0000-0000-00006C1E0000}"/>
    <cellStyle name="40% - Accent6 5 2" xfId="30339" hidden="1" xr:uid="{00000000-0005-0000-0000-00006D1E0000}"/>
    <cellStyle name="40% - Accent6 5 2" xfId="30677" hidden="1" xr:uid="{00000000-0005-0000-0000-00006E1E0000}"/>
    <cellStyle name="40% - Accent6 5 2" xfId="31014" hidden="1" xr:uid="{00000000-0005-0000-0000-00006F1E0000}"/>
    <cellStyle name="40% - Accent6 5 2" xfId="31579" hidden="1" xr:uid="{00000000-0005-0000-0000-0000701E0000}"/>
    <cellStyle name="40% - Accent6 5 2" xfId="31694" hidden="1" xr:uid="{00000000-0005-0000-0000-0000711E0000}"/>
    <cellStyle name="40% - Accent6 5 2" xfId="32417" hidden="1" xr:uid="{00000000-0005-0000-0000-0000721E0000}"/>
    <cellStyle name="40% - Accent6 5 2" xfId="32590" hidden="1" xr:uid="{00000000-0005-0000-0000-0000731E0000}"/>
    <cellStyle name="40% - Accent6 5 2" xfId="32983" hidden="1" xr:uid="{00000000-0005-0000-0000-0000741E0000}"/>
    <cellStyle name="40% - Accent6 5 2" xfId="33131" hidden="1" xr:uid="{00000000-0005-0000-0000-0000751E0000}"/>
    <cellStyle name="40% - Accent6 5 2" xfId="33469" hidden="1" xr:uid="{00000000-0005-0000-0000-0000761E0000}"/>
    <cellStyle name="40% - Accent6 5 2" xfId="33806" hidden="1" xr:uid="{00000000-0005-0000-0000-0000771E0000}"/>
    <cellStyle name="40% - Accent6 7" xfId="428" hidden="1" xr:uid="{00000000-0005-0000-0000-0000781E0000}"/>
    <cellStyle name="40% - Accent6 7" xfId="696" hidden="1" xr:uid="{00000000-0005-0000-0000-0000791E0000}"/>
    <cellStyle name="40% - Accent6 7" xfId="1030" hidden="1" xr:uid="{00000000-0005-0000-0000-00007A1E0000}"/>
    <cellStyle name="40% - Accent6 7" xfId="1372" hidden="1" xr:uid="{00000000-0005-0000-0000-00007B1E0000}"/>
    <cellStyle name="40% - Accent6 7" xfId="6584" hidden="1" xr:uid="{00000000-0005-0000-0000-00007C1E0000}"/>
    <cellStyle name="40% - Accent6 7" xfId="6920" hidden="1" xr:uid="{00000000-0005-0000-0000-00007D1E0000}"/>
    <cellStyle name="40% - Accent6 7" xfId="7265" hidden="1" xr:uid="{00000000-0005-0000-0000-00007E1E0000}"/>
    <cellStyle name="40% - Accent6 7" xfId="4396" hidden="1" xr:uid="{00000000-0005-0000-0000-00007F1E0000}"/>
    <cellStyle name="40% - Accent6 7" xfId="7777" hidden="1" xr:uid="{00000000-0005-0000-0000-0000801E0000}"/>
    <cellStyle name="40% - Accent6 7" xfId="5993" hidden="1" xr:uid="{00000000-0005-0000-0000-0000811E0000}"/>
    <cellStyle name="40% - Accent6 7" xfId="4198" hidden="1" xr:uid="{00000000-0005-0000-0000-0000821E0000}"/>
    <cellStyle name="40% - Accent6 7" xfId="13359" hidden="1" xr:uid="{00000000-0005-0000-0000-0000831E0000}"/>
    <cellStyle name="40% - Accent6 7" xfId="13701" hidden="1" xr:uid="{00000000-0005-0000-0000-0000841E0000}"/>
    <cellStyle name="40% - Accent6 7" xfId="6016" hidden="1" xr:uid="{00000000-0005-0000-0000-0000851E0000}"/>
    <cellStyle name="40% - Accent6 7" xfId="14156" hidden="1" xr:uid="{00000000-0005-0000-0000-0000861E0000}"/>
    <cellStyle name="40% - Accent6 7" xfId="5663" hidden="1" xr:uid="{00000000-0005-0000-0000-0000871E0000}"/>
    <cellStyle name="40% - Accent6 7" xfId="6341" hidden="1" xr:uid="{00000000-0005-0000-0000-0000881E0000}"/>
    <cellStyle name="40% - Accent6 7" xfId="19442" hidden="1" xr:uid="{00000000-0005-0000-0000-0000891E0000}"/>
    <cellStyle name="40% - Accent6 7" xfId="19784" hidden="1" xr:uid="{00000000-0005-0000-0000-00008A1E0000}"/>
    <cellStyle name="40% - Accent6 7" xfId="10808" hidden="1" xr:uid="{00000000-0005-0000-0000-00008B1E0000}"/>
    <cellStyle name="40% - Accent6 7" xfId="22695" hidden="1" xr:uid="{00000000-0005-0000-0000-00008C1E0000}"/>
    <cellStyle name="40% - Accent6 7" xfId="23037" hidden="1" xr:uid="{00000000-0005-0000-0000-00008D1E0000}"/>
    <cellStyle name="40% - Accent6 7" xfId="17785" hidden="1" xr:uid="{00000000-0005-0000-0000-00008E1E0000}"/>
    <cellStyle name="40% - Accent6 7" xfId="25861" hidden="1" xr:uid="{00000000-0005-0000-0000-00008F1E0000}"/>
    <cellStyle name="40% - Accent6 7" xfId="28465" hidden="1" xr:uid="{00000000-0005-0000-0000-0000901E0000}"/>
    <cellStyle name="40% - Accent6 7" xfId="28543" hidden="1" xr:uid="{00000000-0005-0000-0000-0000911E0000}"/>
    <cellStyle name="40% - Accent6 7" xfId="28621" hidden="1" xr:uid="{00000000-0005-0000-0000-0000921E0000}"/>
    <cellStyle name="40% - Accent6 7" xfId="28699" hidden="1" xr:uid="{00000000-0005-0000-0000-0000931E0000}"/>
    <cellStyle name="40% - Accent6 7" xfId="29281" hidden="1" xr:uid="{00000000-0005-0000-0000-0000941E0000}"/>
    <cellStyle name="40% - Accent6 7" xfId="29360" hidden="1" xr:uid="{00000000-0005-0000-0000-0000951E0000}"/>
    <cellStyle name="40% - Accent6 7" xfId="29439" hidden="1" xr:uid="{00000000-0005-0000-0000-0000961E0000}"/>
    <cellStyle name="40% - Accent6 7" xfId="29011" hidden="1" xr:uid="{00000000-0005-0000-0000-0000971E0000}"/>
    <cellStyle name="40% - Accent6 7" xfId="29528" hidden="1" xr:uid="{00000000-0005-0000-0000-0000981E0000}"/>
    <cellStyle name="40% - Accent6 7" xfId="29209" hidden="1" xr:uid="{00000000-0005-0000-0000-0000991E0000}"/>
    <cellStyle name="40% - Accent6 7" xfId="28995" hidden="1" xr:uid="{00000000-0005-0000-0000-00009A1E0000}"/>
    <cellStyle name="40% - Accent6 7" xfId="29955" hidden="1" xr:uid="{00000000-0005-0000-0000-00009B1E0000}"/>
    <cellStyle name="40% - Accent6 7" xfId="30033" hidden="1" xr:uid="{00000000-0005-0000-0000-00009C1E0000}"/>
    <cellStyle name="40% - Accent6 7" xfId="29215" hidden="1" xr:uid="{00000000-0005-0000-0000-00009D1E0000}"/>
    <cellStyle name="40% - Accent6 7" xfId="30116" hidden="1" xr:uid="{00000000-0005-0000-0000-00009E1E0000}"/>
    <cellStyle name="40% - Accent6 7" xfId="29174" hidden="1" xr:uid="{00000000-0005-0000-0000-00009F1E0000}"/>
    <cellStyle name="40% - Accent6 7" xfId="29264" hidden="1" xr:uid="{00000000-0005-0000-0000-0000A01E0000}"/>
    <cellStyle name="40% - Accent6 7" xfId="30487" hidden="1" xr:uid="{00000000-0005-0000-0000-0000A11E0000}"/>
    <cellStyle name="40% - Accent6 7" xfId="30565" hidden="1" xr:uid="{00000000-0005-0000-0000-0000A21E0000}"/>
    <cellStyle name="40% - Accent6 7" xfId="29736" hidden="1" xr:uid="{00000000-0005-0000-0000-0000A31E0000}"/>
    <cellStyle name="40% - Accent6 7" xfId="30824" hidden="1" xr:uid="{00000000-0005-0000-0000-0000A41E0000}"/>
    <cellStyle name="40% - Accent6 7" xfId="30902" hidden="1" xr:uid="{00000000-0005-0000-0000-0000A51E0000}"/>
    <cellStyle name="40% - Accent6 7" xfId="30305" hidden="1" xr:uid="{00000000-0005-0000-0000-0000A61E0000}"/>
    <cellStyle name="40% - Accent6 7" xfId="31161" hidden="1" xr:uid="{00000000-0005-0000-0000-0000A71E0000}"/>
    <cellStyle name="40% - Accent6 7" xfId="31257" hidden="1" xr:uid="{00000000-0005-0000-0000-0000A81E0000}"/>
    <cellStyle name="40% - Accent6 7" xfId="31335" hidden="1" xr:uid="{00000000-0005-0000-0000-0000A91E0000}"/>
    <cellStyle name="40% - Accent6 7" xfId="31413" hidden="1" xr:uid="{00000000-0005-0000-0000-0000AA1E0000}"/>
    <cellStyle name="40% - Accent6 7" xfId="31491" hidden="1" xr:uid="{00000000-0005-0000-0000-0000AB1E0000}"/>
    <cellStyle name="40% - Accent6 7" xfId="32073" hidden="1" xr:uid="{00000000-0005-0000-0000-0000AC1E0000}"/>
    <cellStyle name="40% - Accent6 7" xfId="32152" hidden="1" xr:uid="{00000000-0005-0000-0000-0000AD1E0000}"/>
    <cellStyle name="40% - Accent6 7" xfId="32231" hidden="1" xr:uid="{00000000-0005-0000-0000-0000AE1E0000}"/>
    <cellStyle name="40% - Accent6 7" xfId="31803" hidden="1" xr:uid="{00000000-0005-0000-0000-0000AF1E0000}"/>
    <cellStyle name="40% - Accent6 7" xfId="32320" hidden="1" xr:uid="{00000000-0005-0000-0000-0000B01E0000}"/>
    <cellStyle name="40% - Accent6 7" xfId="32001" hidden="1" xr:uid="{00000000-0005-0000-0000-0000B11E0000}"/>
    <cellStyle name="40% - Accent6 7" xfId="31787" hidden="1" xr:uid="{00000000-0005-0000-0000-0000B21E0000}"/>
    <cellStyle name="40% - Accent6 7" xfId="32747" hidden="1" xr:uid="{00000000-0005-0000-0000-0000B31E0000}"/>
    <cellStyle name="40% - Accent6 7" xfId="32825" hidden="1" xr:uid="{00000000-0005-0000-0000-0000B41E0000}"/>
    <cellStyle name="40% - Accent6 7" xfId="32007" hidden="1" xr:uid="{00000000-0005-0000-0000-0000B51E0000}"/>
    <cellStyle name="40% - Accent6 7" xfId="32908" hidden="1" xr:uid="{00000000-0005-0000-0000-0000B61E0000}"/>
    <cellStyle name="40% - Accent6 7" xfId="31966" hidden="1" xr:uid="{00000000-0005-0000-0000-0000B71E0000}"/>
    <cellStyle name="40% - Accent6 7" xfId="32056" hidden="1" xr:uid="{00000000-0005-0000-0000-0000B81E0000}"/>
    <cellStyle name="40% - Accent6 7" xfId="33279" hidden="1" xr:uid="{00000000-0005-0000-0000-0000B91E0000}"/>
    <cellStyle name="40% - Accent6 7" xfId="33357" hidden="1" xr:uid="{00000000-0005-0000-0000-0000BA1E0000}"/>
    <cellStyle name="40% - Accent6 7" xfId="32528" hidden="1" xr:uid="{00000000-0005-0000-0000-0000BB1E0000}"/>
    <cellStyle name="40% - Accent6 7" xfId="33616" hidden="1" xr:uid="{00000000-0005-0000-0000-0000BC1E0000}"/>
    <cellStyle name="40% - Accent6 7" xfId="33694" hidden="1" xr:uid="{00000000-0005-0000-0000-0000BD1E0000}"/>
    <cellStyle name="40% - Accent6 7" xfId="33097" hidden="1" xr:uid="{00000000-0005-0000-0000-0000BE1E0000}"/>
    <cellStyle name="40% - Accent6 7" xfId="33953" hidden="1" xr:uid="{00000000-0005-0000-0000-0000BF1E0000}"/>
    <cellStyle name="40% - Accent6 8" xfId="475" hidden="1" xr:uid="{00000000-0005-0000-0000-0000C01E0000}"/>
    <cellStyle name="40% - Accent6 8" xfId="398" hidden="1" xr:uid="{00000000-0005-0000-0000-0000C11E0000}"/>
    <cellStyle name="40% - Accent6 8" xfId="945" hidden="1" xr:uid="{00000000-0005-0000-0000-0000C21E0000}"/>
    <cellStyle name="40% - Accent6 8" xfId="1287" hidden="1" xr:uid="{00000000-0005-0000-0000-0000C31E0000}"/>
    <cellStyle name="40% - Accent6 8" xfId="6345" hidden="1" xr:uid="{00000000-0005-0000-0000-0000C41E0000}"/>
    <cellStyle name="40% - Accent6 8" xfId="6835" hidden="1" xr:uid="{00000000-0005-0000-0000-0000C51E0000}"/>
    <cellStyle name="40% - Accent6 8" xfId="7178" hidden="1" xr:uid="{00000000-0005-0000-0000-0000C61E0000}"/>
    <cellStyle name="40% - Accent6 8" xfId="5942" hidden="1" xr:uid="{00000000-0005-0000-0000-0000C71E0000}"/>
    <cellStyle name="40% - Accent6 8" xfId="10612" hidden="1" xr:uid="{00000000-0005-0000-0000-0000C81E0000}"/>
    <cellStyle name="40% - Accent6 8" xfId="6208" hidden="1" xr:uid="{00000000-0005-0000-0000-0000C91E0000}"/>
    <cellStyle name="40% - Accent6 8" xfId="12275" hidden="1" xr:uid="{00000000-0005-0000-0000-0000CA1E0000}"/>
    <cellStyle name="40% - Accent6 8" xfId="13274" hidden="1" xr:uid="{00000000-0005-0000-0000-0000CB1E0000}"/>
    <cellStyle name="40% - Accent6 8" xfId="13616" hidden="1" xr:uid="{00000000-0005-0000-0000-0000CC1E0000}"/>
    <cellStyle name="40% - Accent6 8" xfId="11338" hidden="1" xr:uid="{00000000-0005-0000-0000-0000CD1E0000}"/>
    <cellStyle name="40% - Accent6 8" xfId="16839" hidden="1" xr:uid="{00000000-0005-0000-0000-0000CE1E0000}"/>
    <cellStyle name="40% - Accent6 8" xfId="4758" hidden="1" xr:uid="{00000000-0005-0000-0000-0000CF1E0000}"/>
    <cellStyle name="40% - Accent6 8" xfId="18381" hidden="1" xr:uid="{00000000-0005-0000-0000-0000D01E0000}"/>
    <cellStyle name="40% - Accent6 8" xfId="19357" hidden="1" xr:uid="{00000000-0005-0000-0000-0000D11E0000}"/>
    <cellStyle name="40% - Accent6 8" xfId="19699" hidden="1" xr:uid="{00000000-0005-0000-0000-0000D21E0000}"/>
    <cellStyle name="40% - Accent6 8" xfId="21650" hidden="1" xr:uid="{00000000-0005-0000-0000-0000D31E0000}"/>
    <cellStyle name="40% - Accent6 8" xfId="22610" hidden="1" xr:uid="{00000000-0005-0000-0000-0000D41E0000}"/>
    <cellStyle name="40% - Accent6 8" xfId="22952" hidden="1" xr:uid="{00000000-0005-0000-0000-0000D51E0000}"/>
    <cellStyle name="40% - Accent6 8" xfId="24832" hidden="1" xr:uid="{00000000-0005-0000-0000-0000D61E0000}"/>
    <cellStyle name="40% - Accent6 8" xfId="25776" hidden="1" xr:uid="{00000000-0005-0000-0000-0000D71E0000}"/>
    <cellStyle name="40% - Accent6 8" xfId="28480" hidden="1" xr:uid="{00000000-0005-0000-0000-0000D81E0000}"/>
    <cellStyle name="40% - Accent6 8" xfId="28450" hidden="1" xr:uid="{00000000-0005-0000-0000-0000D91E0000}"/>
    <cellStyle name="40% - Accent6 8" xfId="28609" hidden="1" xr:uid="{00000000-0005-0000-0000-0000DA1E0000}"/>
    <cellStyle name="40% - Accent6 8" xfId="28687" hidden="1" xr:uid="{00000000-0005-0000-0000-0000DB1E0000}"/>
    <cellStyle name="40% - Accent6 8" xfId="29265" hidden="1" xr:uid="{00000000-0005-0000-0000-0000DC1E0000}"/>
    <cellStyle name="40% - Accent6 8" xfId="29348" hidden="1" xr:uid="{00000000-0005-0000-0000-0000DD1E0000}"/>
    <cellStyle name="40% - Accent6 8" xfId="29426" hidden="1" xr:uid="{00000000-0005-0000-0000-0000DE1E0000}"/>
    <cellStyle name="40% - Accent6 8" xfId="29201" hidden="1" xr:uid="{00000000-0005-0000-0000-0000DF1E0000}"/>
    <cellStyle name="40% - Accent6 8" xfId="29702" hidden="1" xr:uid="{00000000-0005-0000-0000-0000E01E0000}"/>
    <cellStyle name="40% - Accent6 8" xfId="29240" hidden="1" xr:uid="{00000000-0005-0000-0000-0000E11E0000}"/>
    <cellStyle name="40% - Accent6 8" xfId="29871" hidden="1" xr:uid="{00000000-0005-0000-0000-0000E21E0000}"/>
    <cellStyle name="40% - Accent6 8" xfId="29943" hidden="1" xr:uid="{00000000-0005-0000-0000-0000E31E0000}"/>
    <cellStyle name="40% - Accent6 8" xfId="30021" hidden="1" xr:uid="{00000000-0005-0000-0000-0000E41E0000}"/>
    <cellStyle name="40% - Accent6 8" xfId="29756" hidden="1" xr:uid="{00000000-0005-0000-0000-0000E51E0000}"/>
    <cellStyle name="40% - Accent6 8" xfId="30266" hidden="1" xr:uid="{00000000-0005-0000-0000-0000E61E0000}"/>
    <cellStyle name="40% - Accent6 8" xfId="29050" hidden="1" xr:uid="{00000000-0005-0000-0000-0000E71E0000}"/>
    <cellStyle name="40% - Accent6 8" xfId="30412" hidden="1" xr:uid="{00000000-0005-0000-0000-0000E81E0000}"/>
    <cellStyle name="40% - Accent6 8" xfId="30475" hidden="1" xr:uid="{00000000-0005-0000-0000-0000E91E0000}"/>
    <cellStyle name="40% - Accent6 8" xfId="30553" hidden="1" xr:uid="{00000000-0005-0000-0000-0000EA1E0000}"/>
    <cellStyle name="40% - Accent6 8" xfId="30750" hidden="1" xr:uid="{00000000-0005-0000-0000-0000EB1E0000}"/>
    <cellStyle name="40% - Accent6 8" xfId="30812" hidden="1" xr:uid="{00000000-0005-0000-0000-0000EC1E0000}"/>
    <cellStyle name="40% - Accent6 8" xfId="30890" hidden="1" xr:uid="{00000000-0005-0000-0000-0000ED1E0000}"/>
    <cellStyle name="40% - Accent6 8" xfId="31087" hidden="1" xr:uid="{00000000-0005-0000-0000-0000EE1E0000}"/>
    <cellStyle name="40% - Accent6 8" xfId="31149" hidden="1" xr:uid="{00000000-0005-0000-0000-0000EF1E0000}"/>
    <cellStyle name="40% - Accent6 8" xfId="31272" hidden="1" xr:uid="{00000000-0005-0000-0000-0000F01E0000}"/>
    <cellStyle name="40% - Accent6 8" xfId="31242" hidden="1" xr:uid="{00000000-0005-0000-0000-0000F11E0000}"/>
    <cellStyle name="40% - Accent6 8" xfId="31401" hidden="1" xr:uid="{00000000-0005-0000-0000-0000F21E0000}"/>
    <cellStyle name="40% - Accent6 8" xfId="31479" hidden="1" xr:uid="{00000000-0005-0000-0000-0000F31E0000}"/>
    <cellStyle name="40% - Accent6 8" xfId="32057" hidden="1" xr:uid="{00000000-0005-0000-0000-0000F41E0000}"/>
    <cellStyle name="40% - Accent6 8" xfId="32140" hidden="1" xr:uid="{00000000-0005-0000-0000-0000F51E0000}"/>
    <cellStyle name="40% - Accent6 8" xfId="32218" hidden="1" xr:uid="{00000000-0005-0000-0000-0000F61E0000}"/>
    <cellStyle name="40% - Accent6 8" xfId="31993" hidden="1" xr:uid="{00000000-0005-0000-0000-0000F71E0000}"/>
    <cellStyle name="40% - Accent6 8" xfId="32494" hidden="1" xr:uid="{00000000-0005-0000-0000-0000F81E0000}"/>
    <cellStyle name="40% - Accent6 8" xfId="32032" hidden="1" xr:uid="{00000000-0005-0000-0000-0000F91E0000}"/>
    <cellStyle name="40% - Accent6 8" xfId="32663" hidden="1" xr:uid="{00000000-0005-0000-0000-0000FA1E0000}"/>
    <cellStyle name="40% - Accent6 8" xfId="32735" hidden="1" xr:uid="{00000000-0005-0000-0000-0000FB1E0000}"/>
    <cellStyle name="40% - Accent6 8" xfId="32813" hidden="1" xr:uid="{00000000-0005-0000-0000-0000FC1E0000}"/>
    <cellStyle name="40% - Accent6 8" xfId="32548" hidden="1" xr:uid="{00000000-0005-0000-0000-0000FD1E0000}"/>
    <cellStyle name="40% - Accent6 8" xfId="33058" hidden="1" xr:uid="{00000000-0005-0000-0000-0000FE1E0000}"/>
    <cellStyle name="40% - Accent6 8" xfId="31842" hidden="1" xr:uid="{00000000-0005-0000-0000-0000FF1E0000}"/>
    <cellStyle name="40% - Accent6 8" xfId="33204" hidden="1" xr:uid="{00000000-0005-0000-0000-0000001F0000}"/>
    <cellStyle name="40% - Accent6 8" xfId="33267" hidden="1" xr:uid="{00000000-0005-0000-0000-0000011F0000}"/>
    <cellStyle name="40% - Accent6 8" xfId="33345" hidden="1" xr:uid="{00000000-0005-0000-0000-0000021F0000}"/>
    <cellStyle name="40% - Accent6 8" xfId="33542" hidden="1" xr:uid="{00000000-0005-0000-0000-0000031F0000}"/>
    <cellStyle name="40% - Accent6 8" xfId="33604" hidden="1" xr:uid="{00000000-0005-0000-0000-0000041F0000}"/>
    <cellStyle name="40% - Accent6 8" xfId="33682" hidden="1" xr:uid="{00000000-0005-0000-0000-0000051F0000}"/>
    <cellStyle name="40% - Accent6 8" xfId="33879" hidden="1" xr:uid="{00000000-0005-0000-0000-0000061F0000}"/>
    <cellStyle name="40% - Accent6 8" xfId="33941" hidden="1" xr:uid="{00000000-0005-0000-0000-0000071F0000}"/>
    <cellStyle name="40% - Accent6 9" xfId="509" hidden="1" xr:uid="{00000000-0005-0000-0000-0000081F0000}"/>
    <cellStyle name="40% - Accent6 9" xfId="831" hidden="1" xr:uid="{00000000-0005-0000-0000-0000091F0000}"/>
    <cellStyle name="40% - Accent6 9" xfId="1155" hidden="1" xr:uid="{00000000-0005-0000-0000-00000A1F0000}"/>
    <cellStyle name="40% - Accent6 9" xfId="1497" hidden="1" xr:uid="{00000000-0005-0000-0000-00000B1F0000}"/>
    <cellStyle name="40% - Accent6 9" xfId="6721" hidden="1" xr:uid="{00000000-0005-0000-0000-00000C1F0000}"/>
    <cellStyle name="40% - Accent6 9" xfId="7046" hidden="1" xr:uid="{00000000-0005-0000-0000-00000D1F0000}"/>
    <cellStyle name="40% - Accent6 9" xfId="7391" hidden="1" xr:uid="{00000000-0005-0000-0000-00000E1F0000}"/>
    <cellStyle name="40% - Accent6 9" xfId="7707" hidden="1" xr:uid="{00000000-0005-0000-0000-00000F1F0000}"/>
    <cellStyle name="40% - Accent6 9" xfId="5072" hidden="1" xr:uid="{00000000-0005-0000-0000-0000101F0000}"/>
    <cellStyle name="40% - Accent6 9" xfId="4486" hidden="1" xr:uid="{00000000-0005-0000-0000-0000111F0000}"/>
    <cellStyle name="40% - Accent6 9" xfId="13160" hidden="1" xr:uid="{00000000-0005-0000-0000-0000121F0000}"/>
    <cellStyle name="40% - Accent6 9" xfId="13484" hidden="1" xr:uid="{00000000-0005-0000-0000-0000131F0000}"/>
    <cellStyle name="40% - Accent6 9" xfId="13826" hidden="1" xr:uid="{00000000-0005-0000-0000-0000141F0000}"/>
    <cellStyle name="40% - Accent6 9" xfId="14093" hidden="1" xr:uid="{00000000-0005-0000-0000-0000151F0000}"/>
    <cellStyle name="40% - Accent6 9" xfId="5964" hidden="1" xr:uid="{00000000-0005-0000-0000-0000161F0000}"/>
    <cellStyle name="40% - Accent6 9" xfId="4451" hidden="1" xr:uid="{00000000-0005-0000-0000-0000171F0000}"/>
    <cellStyle name="40% - Accent6 9" xfId="19241" hidden="1" xr:uid="{00000000-0005-0000-0000-0000181F0000}"/>
    <cellStyle name="40% - Accent6 9" xfId="19567" hidden="1" xr:uid="{00000000-0005-0000-0000-0000191F0000}"/>
    <cellStyle name="40% - Accent6 9" xfId="19909" hidden="1" xr:uid="{00000000-0005-0000-0000-00001A1F0000}"/>
    <cellStyle name="40% - Accent6 9" xfId="22494" hidden="1" xr:uid="{00000000-0005-0000-0000-00001B1F0000}"/>
    <cellStyle name="40% - Accent6 9" xfId="22820" hidden="1" xr:uid="{00000000-0005-0000-0000-00001C1F0000}"/>
    <cellStyle name="40% - Accent6 9" xfId="23162" hidden="1" xr:uid="{00000000-0005-0000-0000-00001D1F0000}"/>
    <cellStyle name="40% - Accent6 9" xfId="25662" hidden="1" xr:uid="{00000000-0005-0000-0000-00001E1F0000}"/>
    <cellStyle name="40% - Accent6 9" xfId="25986" hidden="1" xr:uid="{00000000-0005-0000-0000-00001F1F0000}"/>
    <cellStyle name="40% - Accent6 9" xfId="28493" hidden="1" xr:uid="{00000000-0005-0000-0000-0000201F0000}"/>
    <cellStyle name="40% - Accent6 9" xfId="28567" hidden="1" xr:uid="{00000000-0005-0000-0000-0000211F0000}"/>
    <cellStyle name="40% - Accent6 9" xfId="28643" hidden="1" xr:uid="{00000000-0005-0000-0000-0000221F0000}"/>
    <cellStyle name="40% - Accent6 9" xfId="28721" hidden="1" xr:uid="{00000000-0005-0000-0000-0000231F0000}"/>
    <cellStyle name="40% - Accent6 9" xfId="29306" hidden="1" xr:uid="{00000000-0005-0000-0000-0000241F0000}"/>
    <cellStyle name="40% - Accent6 9" xfId="29382" hidden="1" xr:uid="{00000000-0005-0000-0000-0000251F0000}"/>
    <cellStyle name="40% - Accent6 9" xfId="29461" hidden="1" xr:uid="{00000000-0005-0000-0000-0000261F0000}"/>
    <cellStyle name="40% - Accent6 9" xfId="29517" hidden="1" xr:uid="{00000000-0005-0000-0000-0000271F0000}"/>
    <cellStyle name="40% - Accent6 9" xfId="29093" hidden="1" xr:uid="{00000000-0005-0000-0000-0000281F0000}"/>
    <cellStyle name="40% - Accent6 9" xfId="29017" hidden="1" xr:uid="{00000000-0005-0000-0000-0000291F0000}"/>
    <cellStyle name="40% - Accent6 9" xfId="29901" hidden="1" xr:uid="{00000000-0005-0000-0000-00002A1F0000}"/>
    <cellStyle name="40% - Accent6 9" xfId="29977" hidden="1" xr:uid="{00000000-0005-0000-0000-00002B1F0000}"/>
    <cellStyle name="40% - Accent6 9" xfId="30055" hidden="1" xr:uid="{00000000-0005-0000-0000-00002C1F0000}"/>
    <cellStyle name="40% - Accent6 9" xfId="30106" hidden="1" xr:uid="{00000000-0005-0000-0000-00002D1F0000}"/>
    <cellStyle name="40% - Accent6 9" xfId="29204" hidden="1" xr:uid="{00000000-0005-0000-0000-00002E1F0000}"/>
    <cellStyle name="40% - Accent6 9" xfId="29015" hidden="1" xr:uid="{00000000-0005-0000-0000-00002F1F0000}"/>
    <cellStyle name="40% - Accent6 9" xfId="30433" hidden="1" xr:uid="{00000000-0005-0000-0000-0000301F0000}"/>
    <cellStyle name="40% - Accent6 9" xfId="30509" hidden="1" xr:uid="{00000000-0005-0000-0000-0000311F0000}"/>
    <cellStyle name="40% - Accent6 9" xfId="30587" hidden="1" xr:uid="{00000000-0005-0000-0000-0000321F0000}"/>
    <cellStyle name="40% - Accent6 9" xfId="30770" hidden="1" xr:uid="{00000000-0005-0000-0000-0000331F0000}"/>
    <cellStyle name="40% - Accent6 9" xfId="30846" hidden="1" xr:uid="{00000000-0005-0000-0000-0000341F0000}"/>
    <cellStyle name="40% - Accent6 9" xfId="30924" hidden="1" xr:uid="{00000000-0005-0000-0000-0000351F0000}"/>
    <cellStyle name="40% - Accent6 9" xfId="31107" hidden="1" xr:uid="{00000000-0005-0000-0000-0000361F0000}"/>
    <cellStyle name="40% - Accent6 9" xfId="31183" hidden="1" xr:uid="{00000000-0005-0000-0000-0000371F0000}"/>
    <cellStyle name="40% - Accent6 9" xfId="31285" hidden="1" xr:uid="{00000000-0005-0000-0000-0000381F0000}"/>
    <cellStyle name="40% - Accent6 9" xfId="31359" hidden="1" xr:uid="{00000000-0005-0000-0000-0000391F0000}"/>
    <cellStyle name="40% - Accent6 9" xfId="31435" hidden="1" xr:uid="{00000000-0005-0000-0000-00003A1F0000}"/>
    <cellStyle name="40% - Accent6 9" xfId="31513" hidden="1" xr:uid="{00000000-0005-0000-0000-00003B1F0000}"/>
    <cellStyle name="40% - Accent6 9" xfId="32098" hidden="1" xr:uid="{00000000-0005-0000-0000-00003C1F0000}"/>
    <cellStyle name="40% - Accent6 9" xfId="32174" hidden="1" xr:uid="{00000000-0005-0000-0000-00003D1F0000}"/>
    <cellStyle name="40% - Accent6 9" xfId="32253" hidden="1" xr:uid="{00000000-0005-0000-0000-00003E1F0000}"/>
    <cellStyle name="40% - Accent6 9" xfId="32309" hidden="1" xr:uid="{00000000-0005-0000-0000-00003F1F0000}"/>
    <cellStyle name="40% - Accent6 9" xfId="31885" hidden="1" xr:uid="{00000000-0005-0000-0000-0000401F0000}"/>
    <cellStyle name="40% - Accent6 9" xfId="31809" hidden="1" xr:uid="{00000000-0005-0000-0000-0000411F0000}"/>
    <cellStyle name="40% - Accent6 9" xfId="32693" hidden="1" xr:uid="{00000000-0005-0000-0000-0000421F0000}"/>
    <cellStyle name="40% - Accent6 9" xfId="32769" hidden="1" xr:uid="{00000000-0005-0000-0000-0000431F0000}"/>
    <cellStyle name="40% - Accent6 9" xfId="32847" hidden="1" xr:uid="{00000000-0005-0000-0000-0000441F0000}"/>
    <cellStyle name="40% - Accent6 9" xfId="32898" hidden="1" xr:uid="{00000000-0005-0000-0000-0000451F0000}"/>
    <cellStyle name="40% - Accent6 9" xfId="31996" hidden="1" xr:uid="{00000000-0005-0000-0000-0000461F0000}"/>
    <cellStyle name="40% - Accent6 9" xfId="31807" hidden="1" xr:uid="{00000000-0005-0000-0000-0000471F0000}"/>
    <cellStyle name="40% - Accent6 9" xfId="33225" hidden="1" xr:uid="{00000000-0005-0000-0000-0000481F0000}"/>
    <cellStyle name="40% - Accent6 9" xfId="33301" hidden="1" xr:uid="{00000000-0005-0000-0000-0000491F0000}"/>
    <cellStyle name="40% - Accent6 9" xfId="33379" hidden="1" xr:uid="{00000000-0005-0000-0000-00004A1F0000}"/>
    <cellStyle name="40% - Accent6 9" xfId="33562" hidden="1" xr:uid="{00000000-0005-0000-0000-00004B1F0000}"/>
    <cellStyle name="40% - Accent6 9" xfId="33638" hidden="1" xr:uid="{00000000-0005-0000-0000-00004C1F0000}"/>
    <cellStyle name="40% - Accent6 9" xfId="33716" hidden="1" xr:uid="{00000000-0005-0000-0000-00004D1F0000}"/>
    <cellStyle name="40% - Accent6 9" xfId="33899" hidden="1" xr:uid="{00000000-0005-0000-0000-00004E1F0000}"/>
    <cellStyle name="40% - Accent6 9" xfId="33975" hidden="1" xr:uid="{00000000-0005-0000-0000-00004F1F0000}"/>
    <cellStyle name="60% - Accent1" xfId="23" builtinId="32" hidden="1" customBuiltin="1"/>
    <cellStyle name="60% - Accent1" xfId="71" builtinId="32" hidden="1" customBuiltin="1"/>
    <cellStyle name="60% - Accent1" xfId="106" builtinId="32" hidden="1" customBuiltin="1"/>
    <cellStyle name="60% - Accent1" xfId="149" builtinId="32" hidden="1" customBuiltin="1"/>
    <cellStyle name="60% - Accent1" xfId="191" builtinId="32" hidden="1" customBuiltin="1"/>
    <cellStyle name="60% - Accent1" xfId="225" builtinId="32" hidden="1" customBuiltin="1"/>
    <cellStyle name="60% - Accent1" xfId="262" builtinId="32" hidden="1" customBuiltin="1"/>
    <cellStyle name="60% - Accent1" xfId="299" builtinId="32" hidden="1" customBuiltin="1"/>
    <cellStyle name="60% - Accent1" xfId="333" builtinId="32" hidden="1" customBuiltin="1"/>
    <cellStyle name="60% - Accent1" xfId="368" builtinId="32" hidden="1" customBuiltin="1"/>
    <cellStyle name="60% - Accent1" xfId="456" builtinId="32" hidden="1" customBuiltin="1"/>
    <cellStyle name="60% - Accent1" xfId="490" builtinId="32" hidden="1" customBuiltin="1"/>
    <cellStyle name="60% - Accent1" xfId="526" builtinId="32" hidden="1" customBuiltin="1"/>
    <cellStyle name="60% - Accent1" xfId="562" builtinId="32" hidden="1" customBuiltin="1"/>
    <cellStyle name="60% - Accent1" xfId="596" builtinId="32" hidden="1" customBuiltin="1"/>
    <cellStyle name="60% - Accent1" xfId="432" builtinId="32" hidden="1" customBuiltin="1"/>
    <cellStyle name="60% - Accent1" xfId="647" builtinId="32" hidden="1" customBuiltin="1"/>
    <cellStyle name="60% - Accent1" xfId="681" builtinId="32" hidden="1" customBuiltin="1"/>
    <cellStyle name="60% - Accent1" xfId="719" builtinId="32" hidden="1" customBuiltin="1"/>
    <cellStyle name="60% - Accent1" xfId="754" builtinId="32" hidden="1" customBuiltin="1"/>
    <cellStyle name="60% - Accent1" xfId="788" builtinId="32" hidden="1" customBuiltin="1"/>
    <cellStyle name="60% - Accent1" xfId="632" builtinId="32" hidden="1" customBuiltin="1"/>
    <cellStyle name="60% - Accent1" xfId="665" builtinId="32" hidden="1" customBuiltin="1"/>
    <cellStyle name="60% - Accent1" xfId="812" builtinId="32" hidden="1" customBuiltin="1"/>
    <cellStyle name="60% - Accent1" xfId="850" builtinId="32" hidden="1" customBuiltin="1"/>
    <cellStyle name="60% - Accent1" xfId="886" builtinId="32" hidden="1" customBuiltin="1"/>
    <cellStyle name="60% - Accent1" xfId="921" builtinId="32" hidden="1" customBuiltin="1"/>
    <cellStyle name="60% - Accent1" xfId="729" builtinId="32" hidden="1" customBuiltin="1"/>
    <cellStyle name="60% - Accent1" xfId="984" builtinId="32" hidden="1" customBuiltin="1"/>
    <cellStyle name="60% - Accent1" xfId="1017" builtinId="32" hidden="1" customBuiltin="1"/>
    <cellStyle name="60% - Accent1" xfId="1052" builtinId="32" hidden="1" customBuiltin="1"/>
    <cellStyle name="60% - Accent1" xfId="1085" builtinId="32" hidden="1" customBuiltin="1"/>
    <cellStyle name="60% - Accent1" xfId="1115" builtinId="32" hidden="1" customBuiltin="1"/>
    <cellStyle name="60% - Accent1" xfId="969" builtinId="32" hidden="1" customBuiltin="1"/>
    <cellStyle name="60% - Accent1" xfId="1001" builtinId="32" hidden="1" customBuiltin="1"/>
    <cellStyle name="60% - Accent1" xfId="1136" builtinId="32" hidden="1" customBuiltin="1"/>
    <cellStyle name="60% - Accent1" xfId="1171" builtinId="32" hidden="1" customBuiltin="1"/>
    <cellStyle name="60% - Accent1" xfId="1207" builtinId="32" hidden="1" customBuiltin="1"/>
    <cellStyle name="60% - Accent1" xfId="1241" builtinId="32" hidden="1" customBuiltin="1"/>
    <cellStyle name="60% - Accent1" xfId="1281" builtinId="32" hidden="1" customBuiltin="1"/>
    <cellStyle name="60% - Accent1" xfId="1326" builtinId="32" hidden="1" customBuiltin="1"/>
    <cellStyle name="60% - Accent1" xfId="1359" builtinId="32" hidden="1" customBuiltin="1"/>
    <cellStyle name="60% - Accent1" xfId="1394" builtinId="32" hidden="1" customBuiltin="1"/>
    <cellStyle name="60% - Accent1" xfId="1427" builtinId="32" hidden="1" customBuiltin="1"/>
    <cellStyle name="60% - Accent1" xfId="1457" builtinId="32" hidden="1" customBuiltin="1"/>
    <cellStyle name="60% - Accent1" xfId="1311" builtinId="32" hidden="1" customBuiltin="1"/>
    <cellStyle name="60% - Accent1" xfId="1343" builtinId="32" hidden="1" customBuiltin="1"/>
    <cellStyle name="60% - Accent1" xfId="1478" builtinId="32" hidden="1" customBuiltin="1"/>
    <cellStyle name="60% - Accent1" xfId="1513" builtinId="32" hidden="1" customBuiltin="1"/>
    <cellStyle name="60% - Accent1" xfId="1549" builtinId="32" hidden="1" customBuiltin="1"/>
    <cellStyle name="60% - Accent1" xfId="1583" builtinId="32" hidden="1" customBuiltin="1"/>
    <cellStyle name="60% - Accent1" xfId="1618" builtinId="32" hidden="1" customBuiltin="1"/>
    <cellStyle name="60% - Accent1" xfId="1736" builtinId="32" hidden="1" customBuiltin="1"/>
    <cellStyle name="60% - Accent1" xfId="1757" builtinId="32" hidden="1" customBuiltin="1"/>
    <cellStyle name="60% - Accent1" xfId="1779" builtinId="32" hidden="1" customBuiltin="1"/>
    <cellStyle name="60% - Accent1" xfId="1801" builtinId="32" hidden="1" customBuiltin="1"/>
    <cellStyle name="60% - Accent1" xfId="1822" builtinId="32" hidden="1" customBuiltin="1"/>
    <cellStyle name="60% - Accent1" xfId="1847" builtinId="32" hidden="1" customBuiltin="1"/>
    <cellStyle name="60% - Accent1" xfId="2026" builtinId="32" hidden="1" customBuiltin="1"/>
    <cellStyle name="60% - Accent1" xfId="2047" builtinId="32" hidden="1" customBuiltin="1"/>
    <cellStyle name="60% - Accent1" xfId="2070" builtinId="32" hidden="1" customBuiltin="1"/>
    <cellStyle name="60% - Accent1" xfId="2092" builtinId="32" hidden="1" customBuiltin="1"/>
    <cellStyle name="60% - Accent1" xfId="2113" builtinId="32" hidden="1" customBuiltin="1"/>
    <cellStyle name="60% - Accent1" xfId="2008" builtinId="32" hidden="1" customBuiltin="1"/>
    <cellStyle name="60% - Accent1" xfId="2147" builtinId="32" hidden="1" customBuiltin="1"/>
    <cellStyle name="60% - Accent1" xfId="2177" builtinId="32" hidden="1" customBuiltin="1"/>
    <cellStyle name="60% - Accent1" xfId="2212" builtinId="32" hidden="1" customBuiltin="1"/>
    <cellStyle name="60% - Accent1" xfId="2242" builtinId="32" hidden="1" customBuiltin="1"/>
    <cellStyle name="60% - Accent1" xfId="2273" builtinId="32" hidden="1" customBuiltin="1"/>
    <cellStyle name="60% - Accent1" xfId="2134" builtinId="32" hidden="1" customBuiltin="1"/>
    <cellStyle name="60% - Accent1" xfId="2162" builtinId="32" hidden="1" customBuiltin="1"/>
    <cellStyle name="60% - Accent1" xfId="2291" builtinId="32" hidden="1" customBuiltin="1"/>
    <cellStyle name="60% - Accent1" xfId="2316" builtinId="32" hidden="1" customBuiltin="1"/>
    <cellStyle name="60% - Accent1" xfId="2338" builtinId="32" hidden="1" customBuiltin="1"/>
    <cellStyle name="60% - Accent1" xfId="2359" builtinId="32" hidden="1" customBuiltin="1"/>
    <cellStyle name="60% - Accent1" xfId="2220" builtinId="32" hidden="1" customBuiltin="1"/>
    <cellStyle name="60% - Accent1" xfId="2402" builtinId="32" hidden="1" customBuiltin="1"/>
    <cellStyle name="60% - Accent1" xfId="2431" builtinId="32" hidden="1" customBuiltin="1"/>
    <cellStyle name="60% - Accent1" xfId="2463" builtinId="32" hidden="1" customBuiltin="1"/>
    <cellStyle name="60% - Accent1" xfId="2492" builtinId="32" hidden="1" customBuiltin="1"/>
    <cellStyle name="60% - Accent1" xfId="2519" builtinId="32" hidden="1" customBuiltin="1"/>
    <cellStyle name="60% - Accent1" xfId="2389" builtinId="32" hidden="1" customBuiltin="1"/>
    <cellStyle name="60% - Accent1" xfId="2416" builtinId="32" hidden="1" customBuiltin="1"/>
    <cellStyle name="60% - Accent1" xfId="2535" builtinId="32" hidden="1" customBuiltin="1"/>
    <cellStyle name="60% - Accent1" xfId="2557" builtinId="32" hidden="1" customBuiltin="1"/>
    <cellStyle name="60% - Accent1" xfId="2579" builtinId="32" hidden="1" customBuiltin="1"/>
    <cellStyle name="60% - Accent1" xfId="2600" builtinId="32" hidden="1" customBuiltin="1"/>
    <cellStyle name="60% - Accent1" xfId="2626" builtinId="32" hidden="1" customBuiltin="1"/>
    <cellStyle name="60% - Accent1" xfId="2662" builtinId="32" hidden="1" customBuiltin="1"/>
    <cellStyle name="60% - Accent1" xfId="2691" builtinId="32" hidden="1" customBuiltin="1"/>
    <cellStyle name="60% - Accent1" xfId="2723" builtinId="32" hidden="1" customBuiltin="1"/>
    <cellStyle name="60% - Accent1" xfId="2752" builtinId="32" hidden="1" customBuiltin="1"/>
    <cellStyle name="60% - Accent1" xfId="2779" builtinId="32" hidden="1" customBuiltin="1"/>
    <cellStyle name="60% - Accent1" xfId="2649" builtinId="32" hidden="1" customBuiltin="1"/>
    <cellStyle name="60% - Accent1" xfId="2676" builtinId="32" hidden="1" customBuiltin="1"/>
    <cellStyle name="60% - Accent1" xfId="2795" builtinId="32" hidden="1" customBuiltin="1"/>
    <cellStyle name="60% - Accent1" xfId="2817" builtinId="32" hidden="1" customBuiltin="1"/>
    <cellStyle name="60% - Accent1" xfId="2839" builtinId="32" hidden="1" customBuiltin="1"/>
    <cellStyle name="60% - Accent1" xfId="2860" builtinId="32" hidden="1" customBuiltin="1"/>
    <cellStyle name="60% - Accent1" xfId="2884" builtinId="32" hidden="1" customBuiltin="1"/>
    <cellStyle name="60% - Accent1" xfId="1882" builtinId="32" hidden="1" customBuiltin="1"/>
    <cellStyle name="60% - Accent1" xfId="1892" builtinId="32" hidden="1" customBuiltin="1"/>
    <cellStyle name="60% - Accent1" xfId="1975" builtinId="32" hidden="1" customBuiltin="1"/>
    <cellStyle name="60% - Accent1" xfId="1885" builtinId="32" hidden="1" customBuiltin="1"/>
    <cellStyle name="60% - Accent1" xfId="1894" builtinId="32" hidden="1" customBuiltin="1"/>
    <cellStyle name="60% - Accent1" xfId="1870" builtinId="32" hidden="1" customBuiltin="1"/>
    <cellStyle name="60% - Accent1" xfId="3033" builtinId="32" hidden="1" customBuiltin="1"/>
    <cellStyle name="60% - Accent1" xfId="3054" builtinId="32" hidden="1" customBuiltin="1"/>
    <cellStyle name="60% - Accent1" xfId="3077" builtinId="32" hidden="1" customBuiltin="1"/>
    <cellStyle name="60% - Accent1" xfId="3098" builtinId="32" hidden="1" customBuiltin="1"/>
    <cellStyle name="60% - Accent1" xfId="3119" builtinId="32" hidden="1" customBuiltin="1"/>
    <cellStyle name="60% - Accent1" xfId="3016" builtinId="32" hidden="1" customBuiltin="1"/>
    <cellStyle name="60% - Accent1" xfId="3152" builtinId="32" hidden="1" customBuiltin="1"/>
    <cellStyle name="60% - Accent1" xfId="3182" builtinId="32" hidden="1" customBuiltin="1"/>
    <cellStyle name="60% - Accent1" xfId="3217" builtinId="32" hidden="1" customBuiltin="1"/>
    <cellStyle name="60% - Accent1" xfId="3246" builtinId="32" hidden="1" customBuiltin="1"/>
    <cellStyle name="60% - Accent1" xfId="3277" builtinId="32" hidden="1" customBuiltin="1"/>
    <cellStyle name="60% - Accent1" xfId="3139" builtinId="32" hidden="1" customBuiltin="1"/>
    <cellStyle name="60% - Accent1" xfId="3167" builtinId="32" hidden="1" customBuiltin="1"/>
    <cellStyle name="60% - Accent1" xfId="3295" builtinId="32" hidden="1" customBuiltin="1"/>
    <cellStyle name="60% - Accent1" xfId="3320" builtinId="32" hidden="1" customBuiltin="1"/>
    <cellStyle name="60% - Accent1" xfId="3341" builtinId="32" hidden="1" customBuiltin="1"/>
    <cellStyle name="60% - Accent1" xfId="3362" builtinId="32" hidden="1" customBuiltin="1"/>
    <cellStyle name="60% - Accent1" xfId="3225" builtinId="32" hidden="1" customBuiltin="1"/>
    <cellStyle name="60% - Accent1" xfId="3403" builtinId="32" hidden="1" customBuiltin="1"/>
    <cellStyle name="60% - Accent1" xfId="3432" builtinId="32" hidden="1" customBuiltin="1"/>
    <cellStyle name="60% - Accent1" xfId="3464" builtinId="32" hidden="1" customBuiltin="1"/>
    <cellStyle name="60% - Accent1" xfId="3492" builtinId="32" hidden="1" customBuiltin="1"/>
    <cellStyle name="60% - Accent1" xfId="3519" builtinId="32" hidden="1" customBuiltin="1"/>
    <cellStyle name="60% - Accent1" xfId="3390" builtinId="32" hidden="1" customBuiltin="1"/>
    <cellStyle name="60% - Accent1" xfId="3417" builtinId="32" hidden="1" customBuiltin="1"/>
    <cellStyle name="60% - Accent1" xfId="3535" builtinId="32" hidden="1" customBuiltin="1"/>
    <cellStyle name="60% - Accent1" xfId="3557" builtinId="32" hidden="1" customBuiltin="1"/>
    <cellStyle name="60% - Accent1" xfId="3578" builtinId="32" hidden="1" customBuiltin="1"/>
    <cellStyle name="60% - Accent1" xfId="3599" builtinId="32" hidden="1" customBuiltin="1"/>
    <cellStyle name="60% - Accent1" xfId="3625" builtinId="32" hidden="1" customBuiltin="1"/>
    <cellStyle name="60% - Accent1" xfId="3659" builtinId="32" hidden="1" customBuiltin="1"/>
    <cellStyle name="60% - Accent1" xfId="3688" builtinId="32" hidden="1" customBuiltin="1"/>
    <cellStyle name="60% - Accent1" xfId="3720" builtinId="32" hidden="1" customBuiltin="1"/>
    <cellStyle name="60% - Accent1" xfId="3748" builtinId="32" hidden="1" customBuiltin="1"/>
    <cellStyle name="60% - Accent1" xfId="3775" builtinId="32" hidden="1" customBuiltin="1"/>
    <cellStyle name="60% - Accent1" xfId="3646" builtinId="32" hidden="1" customBuiltin="1"/>
    <cellStyle name="60% - Accent1" xfId="3673" builtinId="32" hidden="1" customBuiltin="1"/>
    <cellStyle name="60% - Accent1" xfId="3791" builtinId="32" hidden="1" customBuiltin="1"/>
    <cellStyle name="60% - Accent1" xfId="3813" builtinId="32" hidden="1" customBuiltin="1"/>
    <cellStyle name="60% - Accent1" xfId="3834" builtinId="32" hidden="1" customBuiltin="1"/>
    <cellStyle name="60% - Accent1" xfId="3855" builtinId="32" hidden="1" customBuiltin="1"/>
    <cellStyle name="60% - Accent1" xfId="3876" builtinId="32" hidden="1" customBuiltin="1"/>
    <cellStyle name="60% - Accent1" xfId="3919" builtinId="32" hidden="1" customBuiltin="1"/>
    <cellStyle name="60% - Accent1" xfId="3953" builtinId="32" hidden="1" customBuiltin="1"/>
    <cellStyle name="60% - Accent1" xfId="3990" builtinId="32" hidden="1" customBuiltin="1"/>
    <cellStyle name="60% - Accent1" xfId="4027" builtinId="32" hidden="1" customBuiltin="1"/>
    <cellStyle name="60% - Accent1" xfId="4061" builtinId="32" hidden="1" customBuiltin="1"/>
    <cellStyle name="60% - Accent1" xfId="4259" builtinId="32" hidden="1" customBuiltin="1"/>
    <cellStyle name="60% - Accent1" xfId="6391" builtinId="32" hidden="1" customBuiltin="1"/>
    <cellStyle name="60% - Accent1" xfId="6415" builtinId="32" hidden="1" customBuiltin="1"/>
    <cellStyle name="60% - Accent1" xfId="6445" builtinId="32" hidden="1" customBuiltin="1"/>
    <cellStyle name="60% - Accent1" xfId="6470" builtinId="32" hidden="1" customBuiltin="1"/>
    <cellStyle name="60% - Accent1" xfId="6492" builtinId="32" hidden="1" customBuiltin="1"/>
    <cellStyle name="60% - Accent1" xfId="6370" builtinId="32" hidden="1" customBuiltin="1"/>
    <cellStyle name="60% - Accent1" xfId="6535" builtinId="32" hidden="1" customBuiltin="1"/>
    <cellStyle name="60% - Accent1" xfId="6569" builtinId="32" hidden="1" customBuiltin="1"/>
    <cellStyle name="60% - Accent1" xfId="6607" builtinId="32" hidden="1" customBuiltin="1"/>
    <cellStyle name="60% - Accent1" xfId="6643" builtinId="32" hidden="1" customBuiltin="1"/>
    <cellStyle name="60% - Accent1" xfId="6678" builtinId="32" hidden="1" customBuiltin="1"/>
    <cellStyle name="60% - Accent1" xfId="6520" builtinId="32" hidden="1" customBuiltin="1"/>
    <cellStyle name="60% - Accent1" xfId="6553" builtinId="32" hidden="1" customBuiltin="1"/>
    <cellStyle name="60% - Accent1" xfId="6702" builtinId="32" hidden="1" customBuiltin="1"/>
    <cellStyle name="60% - Accent1" xfId="6740" builtinId="32" hidden="1" customBuiltin="1"/>
    <cellStyle name="60% - Accent1" xfId="6776" builtinId="32" hidden="1" customBuiltin="1"/>
    <cellStyle name="60% - Accent1" xfId="6811" builtinId="32" hidden="1" customBuiltin="1"/>
    <cellStyle name="60% - Accent1" xfId="6618" builtinId="32" hidden="1" customBuiltin="1"/>
    <cellStyle name="60% - Accent1" xfId="6874" builtinId="32" hidden="1" customBuiltin="1"/>
    <cellStyle name="60% - Accent1" xfId="6907" builtinId="32" hidden="1" customBuiltin="1"/>
    <cellStyle name="60% - Accent1" xfId="6943" builtinId="32" hidden="1" customBuiltin="1"/>
    <cellStyle name="60% - Accent1" xfId="6976" builtinId="32" hidden="1" customBuiltin="1"/>
    <cellStyle name="60% - Accent1" xfId="7006" builtinId="32" hidden="1" customBuiltin="1"/>
    <cellStyle name="60% - Accent1" xfId="6859" builtinId="32" hidden="1" customBuiltin="1"/>
    <cellStyle name="60% - Accent1" xfId="6891" builtinId="32" hidden="1" customBuiltin="1"/>
    <cellStyle name="60% - Accent1" xfId="7027" builtinId="32" hidden="1" customBuiltin="1"/>
    <cellStyle name="60% - Accent1" xfId="7062" builtinId="32" hidden="1" customBuiltin="1"/>
    <cellStyle name="60% - Accent1" xfId="7098" builtinId="32" hidden="1" customBuiltin="1"/>
    <cellStyle name="60% - Accent1" xfId="7132" builtinId="32" hidden="1" customBuiltin="1"/>
    <cellStyle name="60% - Accent1" xfId="7172" builtinId="32" hidden="1" customBuiltin="1"/>
    <cellStyle name="60% - Accent1" xfId="7218" builtinId="32" hidden="1" customBuiltin="1"/>
    <cellStyle name="60% - Accent1" xfId="7252" builtinId="32" hidden="1" customBuiltin="1"/>
    <cellStyle name="60% - Accent1" xfId="7288" builtinId="32" hidden="1" customBuiltin="1"/>
    <cellStyle name="60% - Accent1" xfId="7321" builtinId="32" hidden="1" customBuiltin="1"/>
    <cellStyle name="60% - Accent1" xfId="7351" builtinId="32" hidden="1" customBuiltin="1"/>
    <cellStyle name="60% - Accent1" xfId="7202" builtinId="32" hidden="1" customBuiltin="1"/>
    <cellStyle name="60% - Accent1" xfId="7235" builtinId="32" hidden="1" customBuiltin="1"/>
    <cellStyle name="60% - Accent1" xfId="7372" builtinId="32" hidden="1" customBuiltin="1"/>
    <cellStyle name="60% - Accent1" xfId="7408" builtinId="32" hidden="1" customBuiltin="1"/>
    <cellStyle name="60% - Accent1" xfId="7444" builtinId="32" hidden="1" customBuiltin="1"/>
    <cellStyle name="60% - Accent1" xfId="7478" builtinId="32" hidden="1" customBuiltin="1"/>
    <cellStyle name="60% - Accent1" xfId="7524" builtinId="32" hidden="1" customBuiltin="1"/>
    <cellStyle name="60% - Accent1" xfId="7977" builtinId="32" hidden="1" customBuiltin="1"/>
    <cellStyle name="60% - Accent1" xfId="7998" builtinId="32" hidden="1" customBuiltin="1"/>
    <cellStyle name="60% - Accent1" xfId="8021" builtinId="32" hidden="1" customBuiltin="1"/>
    <cellStyle name="60% - Accent1" xfId="8044" builtinId="32" hidden="1" customBuiltin="1"/>
    <cellStyle name="60% - Accent1" xfId="8065" builtinId="32" hidden="1" customBuiltin="1"/>
    <cellStyle name="60% - Accent1" xfId="8109" builtinId="32" hidden="1" customBuiltin="1"/>
    <cellStyle name="60% - Accent1" xfId="8575" builtinId="32" hidden="1" customBuiltin="1"/>
    <cellStyle name="60% - Accent1" xfId="8598" builtinId="32" hidden="1" customBuiltin="1"/>
    <cellStyle name="60% - Accent1" xfId="8626" builtinId="32" hidden="1" customBuiltin="1"/>
    <cellStyle name="60% - Accent1" xfId="8650" builtinId="32" hidden="1" customBuiltin="1"/>
    <cellStyle name="60% - Accent1" xfId="8675" builtinId="32" hidden="1" customBuiltin="1"/>
    <cellStyle name="60% - Accent1" xfId="8556" builtinId="32" hidden="1" customBuiltin="1"/>
    <cellStyle name="60% - Accent1" xfId="8711" builtinId="32" hidden="1" customBuiltin="1"/>
    <cellStyle name="60% - Accent1" xfId="8742" builtinId="32" hidden="1" customBuiltin="1"/>
    <cellStyle name="60% - Accent1" xfId="8778" builtinId="32" hidden="1" customBuiltin="1"/>
    <cellStyle name="60% - Accent1" xfId="8810" builtinId="32" hidden="1" customBuiltin="1"/>
    <cellStyle name="60% - Accent1" xfId="8842" builtinId="32" hidden="1" customBuiltin="1"/>
    <cellStyle name="60% - Accent1" xfId="8698" builtinId="32" hidden="1" customBuiltin="1"/>
    <cellStyle name="60% - Accent1" xfId="8727" builtinId="32" hidden="1" customBuiltin="1"/>
    <cellStyle name="60% - Accent1" xfId="8861" builtinId="32" hidden="1" customBuiltin="1"/>
    <cellStyle name="60% - Accent1" xfId="8889" builtinId="32" hidden="1" customBuiltin="1"/>
    <cellStyle name="60% - Accent1" xfId="8913" builtinId="32" hidden="1" customBuiltin="1"/>
    <cellStyle name="60% - Accent1" xfId="8937" builtinId="32" hidden="1" customBuiltin="1"/>
    <cellStyle name="60% - Accent1" xfId="8788" builtinId="32" hidden="1" customBuiltin="1"/>
    <cellStyle name="60% - Accent1" xfId="8985" builtinId="32" hidden="1" customBuiltin="1"/>
    <cellStyle name="60% - Accent1" xfId="9016" builtinId="32" hidden="1" customBuiltin="1"/>
    <cellStyle name="60% - Accent1" xfId="9049" builtinId="32" hidden="1" customBuiltin="1"/>
    <cellStyle name="60% - Accent1" xfId="9080" builtinId="32" hidden="1" customBuiltin="1"/>
    <cellStyle name="60% - Accent1" xfId="9107" builtinId="32" hidden="1" customBuiltin="1"/>
    <cellStyle name="60% - Accent1" xfId="8970" builtinId="32" hidden="1" customBuiltin="1"/>
    <cellStyle name="60% - Accent1" xfId="9000" builtinId="32" hidden="1" customBuiltin="1"/>
    <cellStyle name="60% - Accent1" xfId="9126" builtinId="32" hidden="1" customBuiltin="1"/>
    <cellStyle name="60% - Accent1" xfId="9151" builtinId="32" hidden="1" customBuiltin="1"/>
    <cellStyle name="60% - Accent1" xfId="9176" builtinId="32" hidden="1" customBuiltin="1"/>
    <cellStyle name="60% - Accent1" xfId="9202" builtinId="32" hidden="1" customBuiltin="1"/>
    <cellStyle name="60% - Accent1" xfId="9231" builtinId="32" hidden="1" customBuiltin="1"/>
    <cellStyle name="60% - Accent1" xfId="9270" builtinId="32" hidden="1" customBuiltin="1"/>
    <cellStyle name="60% - Accent1" xfId="9301" builtinId="32" hidden="1" customBuiltin="1"/>
    <cellStyle name="60% - Accent1" xfId="9334" builtinId="32" hidden="1" customBuiltin="1"/>
    <cellStyle name="60% - Accent1" xfId="9365" builtinId="32" hidden="1" customBuiltin="1"/>
    <cellStyle name="60% - Accent1" xfId="9392" builtinId="32" hidden="1" customBuiltin="1"/>
    <cellStyle name="60% - Accent1" xfId="9256" builtinId="32" hidden="1" customBuiltin="1"/>
    <cellStyle name="60% - Accent1" xfId="9285" builtinId="32" hidden="1" customBuiltin="1"/>
    <cellStyle name="60% - Accent1" xfId="9410" builtinId="32" hidden="1" customBuiltin="1"/>
    <cellStyle name="60% - Accent1" xfId="9435" builtinId="32" hidden="1" customBuiltin="1"/>
    <cellStyle name="60% - Accent1" xfId="9461" builtinId="32" hidden="1" customBuiltin="1"/>
    <cellStyle name="60% - Accent1" xfId="9484" builtinId="32" hidden="1" customBuiltin="1"/>
    <cellStyle name="60% - Accent1" xfId="9510" builtinId="32" hidden="1" customBuiltin="1"/>
    <cellStyle name="60% - Accent1" xfId="8205" builtinId="32" hidden="1" customBuiltin="1"/>
    <cellStyle name="60% - Accent1" xfId="8262" builtinId="32" hidden="1" customBuiltin="1"/>
    <cellStyle name="60% - Accent1" xfId="8499" builtinId="32" hidden="1" customBuiltin="1"/>
    <cellStyle name="60% - Accent1" xfId="8212" builtinId="32" hidden="1" customBuiltin="1"/>
    <cellStyle name="60% - Accent1" xfId="8271" builtinId="32" hidden="1" customBuiltin="1"/>
    <cellStyle name="60% - Accent1" xfId="8169" builtinId="32" hidden="1" customBuiltin="1"/>
    <cellStyle name="60% - Accent1" xfId="9675" builtinId="32" hidden="1" customBuiltin="1"/>
    <cellStyle name="60% - Accent1" xfId="9696" builtinId="32" hidden="1" customBuiltin="1"/>
    <cellStyle name="60% - Accent1" xfId="9719" builtinId="32" hidden="1" customBuiltin="1"/>
    <cellStyle name="60% - Accent1" xfId="9740" builtinId="32" hidden="1" customBuiltin="1"/>
    <cellStyle name="60% - Accent1" xfId="9761" builtinId="32" hidden="1" customBuiltin="1"/>
    <cellStyle name="60% - Accent1" xfId="9657" builtinId="32" hidden="1" customBuiltin="1"/>
    <cellStyle name="60% - Accent1" xfId="9796" builtinId="32" hidden="1" customBuiltin="1"/>
    <cellStyle name="60% - Accent1" xfId="9827" builtinId="32" hidden="1" customBuiltin="1"/>
    <cellStyle name="60% - Accent1" xfId="9862" builtinId="32" hidden="1" customBuiltin="1"/>
    <cellStyle name="60% - Accent1" xfId="9893" builtinId="32" hidden="1" customBuiltin="1"/>
    <cellStyle name="60% - Accent1" xfId="9924" builtinId="32" hidden="1" customBuiltin="1"/>
    <cellStyle name="60% - Accent1" xfId="9782" builtinId="32" hidden="1" customBuiltin="1"/>
    <cellStyle name="60% - Accent1" xfId="9812" builtinId="32" hidden="1" customBuiltin="1"/>
    <cellStyle name="60% - Accent1" xfId="9944" builtinId="32" hidden="1" customBuiltin="1"/>
    <cellStyle name="60% - Accent1" xfId="9973" builtinId="32" hidden="1" customBuiltin="1"/>
    <cellStyle name="60% - Accent1" xfId="9998" builtinId="32" hidden="1" customBuiltin="1"/>
    <cellStyle name="60% - Accent1" xfId="10021" builtinId="32" hidden="1" customBuiltin="1"/>
    <cellStyle name="60% - Accent1" xfId="9871" builtinId="32" hidden="1" customBuiltin="1"/>
    <cellStyle name="60% - Accent1" xfId="10065" builtinId="32" hidden="1" customBuiltin="1"/>
    <cellStyle name="60% - Accent1" xfId="10095" builtinId="32" hidden="1" customBuiltin="1"/>
    <cellStyle name="60% - Accent1" xfId="10127" builtinId="32" hidden="1" customBuiltin="1"/>
    <cellStyle name="60% - Accent1" xfId="10156" builtinId="32" hidden="1" customBuiltin="1"/>
    <cellStyle name="60% - Accent1" xfId="10183" builtinId="32" hidden="1" customBuiltin="1"/>
    <cellStyle name="60% - Accent1" xfId="10052" builtinId="32" hidden="1" customBuiltin="1"/>
    <cellStyle name="60% - Accent1" xfId="10080" builtinId="32" hidden="1" customBuiltin="1"/>
    <cellStyle name="60% - Accent1" xfId="10202" builtinId="32" hidden="1" customBuiltin="1"/>
    <cellStyle name="60% - Accent1" xfId="10228" builtinId="32" hidden="1" customBuiltin="1"/>
    <cellStyle name="60% - Accent1" xfId="10252" builtinId="32" hidden="1" customBuiltin="1"/>
    <cellStyle name="60% - Accent1" xfId="10275" builtinId="32" hidden="1" customBuiltin="1"/>
    <cellStyle name="60% - Accent1" xfId="10305" builtinId="32" hidden="1" customBuiltin="1"/>
    <cellStyle name="60% - Accent1" xfId="10343" builtinId="32" hidden="1" customBuiltin="1"/>
    <cellStyle name="60% - Accent1" xfId="10373" builtinId="32" hidden="1" customBuiltin="1"/>
    <cellStyle name="60% - Accent1" xfId="10406" builtinId="32" hidden="1" customBuiltin="1"/>
    <cellStyle name="60% - Accent1" xfId="10436" builtinId="32" hidden="1" customBuiltin="1"/>
    <cellStyle name="60% - Accent1" xfId="10463" builtinId="32" hidden="1" customBuiltin="1"/>
    <cellStyle name="60% - Accent1" xfId="10329" builtinId="32" hidden="1" customBuiltin="1"/>
    <cellStyle name="60% - Accent1" xfId="10358" builtinId="32" hidden="1" customBuiltin="1"/>
    <cellStyle name="60% - Accent1" xfId="10481" builtinId="32" hidden="1" customBuiltin="1"/>
    <cellStyle name="60% - Accent1" xfId="10508" builtinId="32" hidden="1" customBuiltin="1"/>
    <cellStyle name="60% - Accent1" xfId="10531" builtinId="32" hidden="1" customBuiltin="1"/>
    <cellStyle name="60% - Accent1" xfId="10553" builtinId="32" hidden="1" customBuiltin="1"/>
    <cellStyle name="60% - Accent1" xfId="10583" builtinId="32" hidden="1" customBuiltin="1"/>
    <cellStyle name="60% - Accent1" xfId="7624" builtinId="32" hidden="1" customBuiltin="1"/>
    <cellStyle name="60% - Accent1" xfId="7654" builtinId="32" hidden="1" customBuiltin="1"/>
    <cellStyle name="60% - Accent1" xfId="6108" builtinId="32" hidden="1" customBuiltin="1"/>
    <cellStyle name="60% - Accent1" xfId="10775" builtinId="32" hidden="1" customBuiltin="1"/>
    <cellStyle name="60% - Accent1" xfId="10841" builtinId="32" hidden="1" customBuiltin="1"/>
    <cellStyle name="60% - Accent1" xfId="6248" builtinId="32" hidden="1" customBuiltin="1"/>
    <cellStyle name="60% - Accent1" xfId="4281" builtinId="32" hidden="1" customBuiltin="1"/>
    <cellStyle name="60% - Accent1" xfId="5953" builtinId="32" hidden="1" customBuiltin="1"/>
    <cellStyle name="60% - Accent1" xfId="4790" builtinId="32" hidden="1" customBuiltin="1"/>
    <cellStyle name="60% - Accent1" xfId="4709" builtinId="32" hidden="1" customBuiltin="1"/>
    <cellStyle name="60% - Accent1" xfId="7960" builtinId="32" hidden="1" customBuiltin="1"/>
    <cellStyle name="60% - Accent1" xfId="7813" builtinId="32" hidden="1" customBuiltin="1"/>
    <cellStyle name="60% - Accent1" xfId="4419" builtinId="32" hidden="1" customBuiltin="1"/>
    <cellStyle name="60% - Accent1" xfId="4411" builtinId="32" hidden="1" customBuiltin="1"/>
    <cellStyle name="60% - Accent1" xfId="7790" builtinId="32" hidden="1" customBuiltin="1"/>
    <cellStyle name="60% - Accent1" xfId="4825" builtinId="32" hidden="1" customBuiltin="1"/>
    <cellStyle name="60% - Accent1" xfId="10865" builtinId="32" hidden="1" customBuiltin="1"/>
    <cellStyle name="60% - Accent1" xfId="5823" builtinId="32" hidden="1" customBuiltin="1"/>
    <cellStyle name="60% - Accent1" xfId="6153" builtinId="32" hidden="1" customBuiltin="1"/>
    <cellStyle name="60% - Accent1" xfId="7750" builtinId="32" hidden="1" customBuiltin="1"/>
    <cellStyle name="60% - Accent1" xfId="10627" builtinId="32" hidden="1" customBuiltin="1"/>
    <cellStyle name="60% - Accent1" xfId="8158" builtinId="32" hidden="1" customBuiltin="1"/>
    <cellStyle name="60% - Accent1" xfId="10651" builtinId="32" hidden="1" customBuiltin="1"/>
    <cellStyle name="60% - Accent1" xfId="10759" builtinId="32" hidden="1" customBuiltin="1"/>
    <cellStyle name="60% - Accent1" xfId="8456" builtinId="32" hidden="1" customBuiltin="1"/>
    <cellStyle name="60% - Accent1" xfId="10735" builtinId="32" hidden="1" customBuiltin="1"/>
    <cellStyle name="60% - Accent1" xfId="10703" builtinId="32" hidden="1" customBuiltin="1"/>
    <cellStyle name="60% - Accent1" xfId="10701" builtinId="32" hidden="1" customBuiltin="1"/>
    <cellStyle name="60% - Accent1" xfId="5812" builtinId="32" hidden="1" customBuiltin="1"/>
    <cellStyle name="60% - Accent1" xfId="7629" builtinId="32" hidden="1" customBuiltin="1"/>
    <cellStyle name="60% - Accent1" xfId="10728" builtinId="32" hidden="1" customBuiltin="1"/>
    <cellStyle name="60% - Accent1" xfId="5014" builtinId="32" hidden="1" customBuiltin="1"/>
    <cellStyle name="60% - Accent1" xfId="6009" builtinId="32" hidden="1" customBuiltin="1"/>
    <cellStyle name="60% - Accent1" xfId="5105" builtinId="32" hidden="1" customBuiltin="1"/>
    <cellStyle name="60% - Accent1" xfId="4740" builtinId="32" hidden="1" customBuiltin="1"/>
    <cellStyle name="60% - Accent1" xfId="4739" builtinId="32" hidden="1" customBuiltin="1"/>
    <cellStyle name="60% - Accent1" xfId="5797" builtinId="32" hidden="1" customBuiltin="1"/>
    <cellStyle name="60% - Accent1" xfId="5144" builtinId="32" hidden="1" customBuiltin="1"/>
    <cellStyle name="60% - Accent1" xfId="6038" builtinId="32" hidden="1" customBuiltin="1"/>
    <cellStyle name="60% - Accent1" xfId="6075" builtinId="32" hidden="1" customBuiltin="1"/>
    <cellStyle name="60% - Accent1" xfId="4157" builtinId="32" hidden="1" customBuiltin="1"/>
    <cellStyle name="60% - Accent1" xfId="4380" builtinId="32" hidden="1" customBuiltin="1"/>
    <cellStyle name="60% - Accent1" xfId="5000" builtinId="32" hidden="1" customBuiltin="1"/>
    <cellStyle name="60% - Accent1" xfId="4367" builtinId="32" hidden="1" customBuiltin="1"/>
    <cellStyle name="60% - Accent1" xfId="6189" builtinId="32" hidden="1" customBuiltin="1"/>
    <cellStyle name="60% - Accent1" xfId="5380" builtinId="32" hidden="1" customBuiltin="1"/>
    <cellStyle name="60% - Accent1" xfId="4982" builtinId="32" hidden="1" customBuiltin="1"/>
    <cellStyle name="60% - Accent1" xfId="6282" builtinId="32" hidden="1" customBuiltin="1"/>
    <cellStyle name="60% - Accent1" xfId="5986" builtinId="32" hidden="1" customBuiltin="1"/>
    <cellStyle name="60% - Accent1" xfId="9493" builtinId="32" hidden="1" customBuiltin="1"/>
    <cellStyle name="60% - Accent1" xfId="9058" builtinId="32" hidden="1" customBuiltin="1"/>
    <cellStyle name="60% - Accent1" xfId="7547" builtinId="32" hidden="1" customBuiltin="1"/>
    <cellStyle name="60% - Accent1" xfId="4352" builtinId="32" hidden="1" customBuiltin="1"/>
    <cellStyle name="60% - Accent1" xfId="9130" builtinId="32" hidden="1" customBuiltin="1"/>
    <cellStyle name="60% - Accent1" xfId="11020" builtinId="32" hidden="1" customBuiltin="1"/>
    <cellStyle name="60% - Accent1" xfId="11047" builtinId="32" hidden="1" customBuiltin="1"/>
    <cellStyle name="60% - Accent1" xfId="11077" builtinId="32" hidden="1" customBuiltin="1"/>
    <cellStyle name="60% - Accent1" xfId="11104" builtinId="32" hidden="1" customBuiltin="1"/>
    <cellStyle name="60% - Accent1" xfId="11130" builtinId="32" hidden="1" customBuiltin="1"/>
    <cellStyle name="60% - Accent1" xfId="11000" builtinId="32" hidden="1" customBuiltin="1"/>
    <cellStyle name="60% - Accent1" xfId="11176" builtinId="32" hidden="1" customBuiltin="1"/>
    <cellStyle name="60% - Accent1" xfId="11208" builtinId="32" hidden="1" customBuiltin="1"/>
    <cellStyle name="60% - Accent1" xfId="11243" builtinId="32" hidden="1" customBuiltin="1"/>
    <cellStyle name="60% - Accent1" xfId="11279" builtinId="32" hidden="1" customBuiltin="1"/>
    <cellStyle name="60% - Accent1" xfId="11310" builtinId="32" hidden="1" customBuiltin="1"/>
    <cellStyle name="60% - Accent1" xfId="11160" builtinId="32" hidden="1" customBuiltin="1"/>
    <cellStyle name="60% - Accent1" xfId="11192" builtinId="32" hidden="1" customBuiltin="1"/>
    <cellStyle name="60% - Accent1" xfId="11330" builtinId="32" hidden="1" customBuiltin="1"/>
    <cellStyle name="60% - Accent1" xfId="11362" builtinId="32" hidden="1" customBuiltin="1"/>
    <cellStyle name="60% - Accent1" xfId="11392" builtinId="32" hidden="1" customBuiltin="1"/>
    <cellStyle name="60% - Accent1" xfId="11418" builtinId="32" hidden="1" customBuiltin="1"/>
    <cellStyle name="60% - Accent1" xfId="11253" builtinId="32" hidden="1" customBuiltin="1"/>
    <cellStyle name="60% - Accent1" xfId="11473" builtinId="32" hidden="1" customBuiltin="1"/>
    <cellStyle name="60% - Accent1" xfId="11504" builtinId="32" hidden="1" customBuiltin="1"/>
    <cellStyle name="60% - Accent1" xfId="11537" builtinId="32" hidden="1" customBuiltin="1"/>
    <cellStyle name="60% - Accent1" xfId="11569" builtinId="32" hidden="1" customBuiltin="1"/>
    <cellStyle name="60% - Accent1" xfId="11597" builtinId="32" hidden="1" customBuiltin="1"/>
    <cellStyle name="60% - Accent1" xfId="11457" builtinId="32" hidden="1" customBuiltin="1"/>
    <cellStyle name="60% - Accent1" xfId="11489" builtinId="32" hidden="1" customBuiltin="1"/>
    <cellStyle name="60% - Accent1" xfId="11616" builtinId="32" hidden="1" customBuiltin="1"/>
    <cellStyle name="60% - Accent1" xfId="11643" builtinId="32" hidden="1" customBuiltin="1"/>
    <cellStyle name="60% - Accent1" xfId="11669" builtinId="32" hidden="1" customBuiltin="1"/>
    <cellStyle name="60% - Accent1" xfId="11697" builtinId="32" hidden="1" customBuiltin="1"/>
    <cellStyle name="60% - Accent1" xfId="11728" builtinId="32" hidden="1" customBuiltin="1"/>
    <cellStyle name="60% - Accent1" xfId="11771" builtinId="32" hidden="1" customBuiltin="1"/>
    <cellStyle name="60% - Accent1" xfId="11802" builtinId="32" hidden="1" customBuiltin="1"/>
    <cellStyle name="60% - Accent1" xfId="11835" builtinId="32" hidden="1" customBuiltin="1"/>
    <cellStyle name="60% - Accent1" xfId="11866" builtinId="32" hidden="1" customBuiltin="1"/>
    <cellStyle name="60% - Accent1" xfId="11893" builtinId="32" hidden="1" customBuiltin="1"/>
    <cellStyle name="60% - Accent1" xfId="11756" builtinId="32" hidden="1" customBuiltin="1"/>
    <cellStyle name="60% - Accent1" xfId="11787" builtinId="32" hidden="1" customBuiltin="1"/>
    <cellStyle name="60% - Accent1" xfId="11912" builtinId="32" hidden="1" customBuiltin="1"/>
    <cellStyle name="60% - Accent1" xfId="11938" builtinId="32" hidden="1" customBuiltin="1"/>
    <cellStyle name="60% - Accent1" xfId="11967" builtinId="32" hidden="1" customBuiltin="1"/>
    <cellStyle name="60% - Accent1" xfId="11996" builtinId="32" hidden="1" customBuiltin="1"/>
    <cellStyle name="60% - Accent1" xfId="12023" builtinId="32" hidden="1" customBuiltin="1"/>
    <cellStyle name="60% - Accent1" xfId="7715" builtinId="32" hidden="1" customBuiltin="1"/>
    <cellStyle name="60% - Accent1" xfId="9124" builtinId="32" hidden="1" customBuiltin="1"/>
    <cellStyle name="60% - Accent1" xfId="10956" builtinId="32" hidden="1" customBuiltin="1"/>
    <cellStyle name="60% - Accent1" xfId="5367" builtinId="32" hidden="1" customBuiltin="1"/>
    <cellStyle name="60% - Accent1" xfId="7724" builtinId="32" hidden="1" customBuiltin="1"/>
    <cellStyle name="60% - Accent1" xfId="4862" builtinId="32" hidden="1" customBuiltin="1"/>
    <cellStyle name="60% - Accent1" xfId="12174" builtinId="32" hidden="1" customBuiltin="1"/>
    <cellStyle name="60% - Accent1" xfId="12195" builtinId="32" hidden="1" customBuiltin="1"/>
    <cellStyle name="60% - Accent1" xfId="12218" builtinId="32" hidden="1" customBuiltin="1"/>
    <cellStyle name="60% - Accent1" xfId="12239" builtinId="32" hidden="1" customBuiltin="1"/>
    <cellStyle name="60% - Accent1" xfId="12260" builtinId="32" hidden="1" customBuiltin="1"/>
    <cellStyle name="60% - Accent1" xfId="12156" builtinId="32" hidden="1" customBuiltin="1"/>
    <cellStyle name="60% - Accent1" xfId="12299" builtinId="32" hidden="1" customBuiltin="1"/>
    <cellStyle name="60% - Accent1" xfId="12330" builtinId="32" hidden="1" customBuiltin="1"/>
    <cellStyle name="60% - Accent1" xfId="12366" builtinId="32" hidden="1" customBuiltin="1"/>
    <cellStyle name="60% - Accent1" xfId="12396" builtinId="32" hidden="1" customBuiltin="1"/>
    <cellStyle name="60% - Accent1" xfId="12428" builtinId="32" hidden="1" customBuiltin="1"/>
    <cellStyle name="60% - Accent1" xfId="12284" builtinId="32" hidden="1" customBuiltin="1"/>
    <cellStyle name="60% - Accent1" xfId="12315" builtinId="32" hidden="1" customBuiltin="1"/>
    <cellStyle name="60% - Accent1" xfId="12450" builtinId="32" hidden="1" customBuiltin="1"/>
    <cellStyle name="60% - Accent1" xfId="12480" builtinId="32" hidden="1" customBuiltin="1"/>
    <cellStyle name="60% - Accent1" xfId="12507" builtinId="32" hidden="1" customBuiltin="1"/>
    <cellStyle name="60% - Accent1" xfId="12533" builtinId="32" hidden="1" customBuiltin="1"/>
    <cellStyle name="60% - Accent1" xfId="12374" builtinId="32" hidden="1" customBuiltin="1"/>
    <cellStyle name="60% - Accent1" xfId="12582" builtinId="32" hidden="1" customBuiltin="1"/>
    <cellStyle name="60% - Accent1" xfId="12613" builtinId="32" hidden="1" customBuiltin="1"/>
    <cellStyle name="60% - Accent1" xfId="12645" builtinId="32" hidden="1" customBuiltin="1"/>
    <cellStyle name="60% - Accent1" xfId="12675" builtinId="32" hidden="1" customBuiltin="1"/>
    <cellStyle name="60% - Accent1" xfId="12702" builtinId="32" hidden="1" customBuiltin="1"/>
    <cellStyle name="60% - Accent1" xfId="12568" builtinId="32" hidden="1" customBuiltin="1"/>
    <cellStyle name="60% - Accent1" xfId="12598" builtinId="32" hidden="1" customBuiltin="1"/>
    <cellStyle name="60% - Accent1" xfId="12720" builtinId="32" hidden="1" customBuiltin="1"/>
    <cellStyle name="60% - Accent1" xfId="12748" builtinId="32" hidden="1" customBuiltin="1"/>
    <cellStyle name="60% - Accent1" xfId="12775" builtinId="32" hidden="1" customBuiltin="1"/>
    <cellStyle name="60% - Accent1" xfId="12804" builtinId="32" hidden="1" customBuiltin="1"/>
    <cellStyle name="60% - Accent1" xfId="12836" builtinId="32" hidden="1" customBuiltin="1"/>
    <cellStyle name="60% - Accent1" xfId="12876" builtinId="32" hidden="1" customBuiltin="1"/>
    <cellStyle name="60% - Accent1" xfId="12906" builtinId="32" hidden="1" customBuiltin="1"/>
    <cellStyle name="60% - Accent1" xfId="12938" builtinId="32" hidden="1" customBuiltin="1"/>
    <cellStyle name="60% - Accent1" xfId="12967" builtinId="32" hidden="1" customBuiltin="1"/>
    <cellStyle name="60% - Accent1" xfId="12994" builtinId="32" hidden="1" customBuiltin="1"/>
    <cellStyle name="60% - Accent1" xfId="12861" builtinId="32" hidden="1" customBuiltin="1"/>
    <cellStyle name="60% - Accent1" xfId="12891" builtinId="32" hidden="1" customBuiltin="1"/>
    <cellStyle name="60% - Accent1" xfId="13013" builtinId="32" hidden="1" customBuiltin="1"/>
    <cellStyle name="60% - Accent1" xfId="13040" builtinId="32" hidden="1" customBuiltin="1"/>
    <cellStyle name="60% - Accent1" xfId="13065" builtinId="32" hidden="1" customBuiltin="1"/>
    <cellStyle name="60% - Accent1" xfId="13091" builtinId="32" hidden="1" customBuiltin="1"/>
    <cellStyle name="60% - Accent1" xfId="13114" builtinId="32" hidden="1" customBuiltin="1"/>
    <cellStyle name="60% - Accent1" xfId="4584" builtinId="32" hidden="1" customBuiltin="1"/>
    <cellStyle name="60% - Accent1" xfId="5937" builtinId="32" hidden="1" customBuiltin="1"/>
    <cellStyle name="60% - Accent1" xfId="5121" builtinId="32" hidden="1" customBuiltin="1"/>
    <cellStyle name="60% - Accent1" xfId="5321" builtinId="32" hidden="1" customBuiltin="1"/>
    <cellStyle name="60% - Accent1" xfId="5057" builtinId="32" hidden="1" customBuiltin="1"/>
    <cellStyle name="60% - Accent1" xfId="5669" builtinId="32" hidden="1" customBuiltin="1"/>
    <cellStyle name="60% - Accent1" xfId="6085" builtinId="32" hidden="1" customBuiltin="1"/>
    <cellStyle name="60% - Accent1" xfId="8891" builtinId="32" hidden="1" customBuiltin="1"/>
    <cellStyle name="60% - Accent1" xfId="11903" builtinId="32" hidden="1" customBuiltin="1"/>
    <cellStyle name="60% - Accent1" xfId="4630" builtinId="32" hidden="1" customBuiltin="1"/>
    <cellStyle name="60% - Accent1" xfId="4959" builtinId="32" hidden="1" customBuiltin="1"/>
    <cellStyle name="60% - Accent1" xfId="6005" builtinId="32" hidden="1" customBuiltin="1"/>
    <cellStyle name="60% - Accent1" xfId="11940" builtinId="32" hidden="1" customBuiltin="1"/>
    <cellStyle name="60% - Accent1" xfId="5497" builtinId="32" hidden="1" customBuiltin="1"/>
    <cellStyle name="60% - Accent1" xfId="8603" builtinId="32" hidden="1" customBuiltin="1"/>
    <cellStyle name="60% - Accent1" xfId="4672" builtinId="32" hidden="1" customBuiltin="1"/>
    <cellStyle name="60% - Accent1" xfId="5747" builtinId="32" hidden="1" customBuiltin="1"/>
    <cellStyle name="60% - Accent1" xfId="11998" builtinId="32" hidden="1" customBuiltin="1"/>
    <cellStyle name="60% - Accent1" xfId="11551" builtinId="32" hidden="1" customBuiltin="1"/>
    <cellStyle name="60% - Accent1" xfId="13141" builtinId="32" hidden="1" customBuiltin="1"/>
    <cellStyle name="60% - Accent1" xfId="13179" builtinId="32" hidden="1" customBuiltin="1"/>
    <cellStyle name="60% - Accent1" xfId="13215" builtinId="32" hidden="1" customBuiltin="1"/>
    <cellStyle name="60% - Accent1" xfId="13250" builtinId="32" hidden="1" customBuiltin="1"/>
    <cellStyle name="60% - Accent1" xfId="5837" builtinId="32" hidden="1" customBuiltin="1"/>
    <cellStyle name="60% - Accent1" xfId="13313" builtinId="32" hidden="1" customBuiltin="1"/>
    <cellStyle name="60% - Accent1" xfId="13346" builtinId="32" hidden="1" customBuiltin="1"/>
    <cellStyle name="60% - Accent1" xfId="13381" builtinId="32" hidden="1" customBuiltin="1"/>
    <cellStyle name="60% - Accent1" xfId="13414" builtinId="32" hidden="1" customBuiltin="1"/>
    <cellStyle name="60% - Accent1" xfId="13444" builtinId="32" hidden="1" customBuiltin="1"/>
    <cellStyle name="60% - Accent1" xfId="13298" builtinId="32" hidden="1" customBuiltin="1"/>
    <cellStyle name="60% - Accent1" xfId="13330" builtinId="32" hidden="1" customBuiltin="1"/>
    <cellStyle name="60% - Accent1" xfId="13465" builtinId="32" hidden="1" customBuiltin="1"/>
    <cellStyle name="60% - Accent1" xfId="13500" builtinId="32" hidden="1" customBuiltin="1"/>
    <cellStyle name="60% - Accent1" xfId="13536" builtinId="32" hidden="1" customBuiltin="1"/>
    <cellStyle name="60% - Accent1" xfId="13570" builtinId="32" hidden="1" customBuiltin="1"/>
    <cellStyle name="60% - Accent1" xfId="13610" builtinId="32" hidden="1" customBuiltin="1"/>
    <cellStyle name="60% - Accent1" xfId="13655" builtinId="32" hidden="1" customBuiltin="1"/>
    <cellStyle name="60% - Accent1" xfId="13688" builtinId="32" hidden="1" customBuiltin="1"/>
    <cellStyle name="60% - Accent1" xfId="13723" builtinId="32" hidden="1" customBuiltin="1"/>
    <cellStyle name="60% - Accent1" xfId="13756" builtinId="32" hidden="1" customBuiltin="1"/>
    <cellStyle name="60% - Accent1" xfId="13786" builtinId="32" hidden="1" customBuiltin="1"/>
    <cellStyle name="60% - Accent1" xfId="13640" builtinId="32" hidden="1" customBuiltin="1"/>
    <cellStyle name="60% - Accent1" xfId="13672" builtinId="32" hidden="1" customBuiltin="1"/>
    <cellStyle name="60% - Accent1" xfId="13807" builtinId="32" hidden="1" customBuiltin="1"/>
    <cellStyle name="60% - Accent1" xfId="13842" builtinId="32" hidden="1" customBuiltin="1"/>
    <cellStyle name="60% - Accent1" xfId="13878" builtinId="32" hidden="1" customBuiltin="1"/>
    <cellStyle name="60% - Accent1" xfId="13912" builtinId="32" hidden="1" customBuiltin="1"/>
    <cellStyle name="60% - Accent1" xfId="13957" builtinId="32" hidden="1" customBuiltin="1"/>
    <cellStyle name="60% - Accent1" xfId="14317" builtinId="32" hidden="1" customBuiltin="1"/>
    <cellStyle name="60% - Accent1" xfId="14338" builtinId="32" hidden="1" customBuiltin="1"/>
    <cellStyle name="60% - Accent1" xfId="14360" builtinId="32" hidden="1" customBuiltin="1"/>
    <cellStyle name="60% - Accent1" xfId="14382" builtinId="32" hidden="1" customBuiltin="1"/>
    <cellStyle name="60% - Accent1" xfId="14403" builtinId="32" hidden="1" customBuiltin="1"/>
    <cellStyle name="60% - Accent1" xfId="14445" builtinId="32" hidden="1" customBuiltin="1"/>
    <cellStyle name="60% - Accent1" xfId="14846" builtinId="32" hidden="1" customBuiltin="1"/>
    <cellStyle name="60% - Accent1" xfId="14871" builtinId="32" hidden="1" customBuiltin="1"/>
    <cellStyle name="60% - Accent1" xfId="14898" builtinId="32" hidden="1" customBuiltin="1"/>
    <cellStyle name="60% - Accent1" xfId="14921" builtinId="32" hidden="1" customBuiltin="1"/>
    <cellStyle name="60% - Accent1" xfId="14945" builtinId="32" hidden="1" customBuiltin="1"/>
    <cellStyle name="60% - Accent1" xfId="14828" builtinId="32" hidden="1" customBuiltin="1"/>
    <cellStyle name="60% - Accent1" xfId="14981" builtinId="32" hidden="1" customBuiltin="1"/>
    <cellStyle name="60% - Accent1" xfId="15012" builtinId="32" hidden="1" customBuiltin="1"/>
    <cellStyle name="60% - Accent1" xfId="15047" builtinId="32" hidden="1" customBuiltin="1"/>
    <cellStyle name="60% - Accent1" xfId="15079" builtinId="32" hidden="1" customBuiltin="1"/>
    <cellStyle name="60% - Accent1" xfId="15111" builtinId="32" hidden="1" customBuiltin="1"/>
    <cellStyle name="60% - Accent1" xfId="14967" builtinId="32" hidden="1" customBuiltin="1"/>
    <cellStyle name="60% - Accent1" xfId="14997" builtinId="32" hidden="1" customBuiltin="1"/>
    <cellStyle name="60% - Accent1" xfId="15130" builtinId="32" hidden="1" customBuiltin="1"/>
    <cellStyle name="60% - Accent1" xfId="15157" builtinId="32" hidden="1" customBuiltin="1"/>
    <cellStyle name="60% - Accent1" xfId="15181" builtinId="32" hidden="1" customBuiltin="1"/>
    <cellStyle name="60% - Accent1" xfId="15205" builtinId="32" hidden="1" customBuiltin="1"/>
    <cellStyle name="60% - Accent1" xfId="15056" builtinId="32" hidden="1" customBuiltin="1"/>
    <cellStyle name="60% - Accent1" xfId="15249" builtinId="32" hidden="1" customBuiltin="1"/>
    <cellStyle name="60% - Accent1" xfId="15279" builtinId="32" hidden="1" customBuiltin="1"/>
    <cellStyle name="60% - Accent1" xfId="15311" builtinId="32" hidden="1" customBuiltin="1"/>
    <cellStyle name="60% - Accent1" xfId="15342" builtinId="32" hidden="1" customBuiltin="1"/>
    <cellStyle name="60% - Accent1" xfId="15369" builtinId="32" hidden="1" customBuiltin="1"/>
    <cellStyle name="60% - Accent1" xfId="15236" builtinId="32" hidden="1" customBuiltin="1"/>
    <cellStyle name="60% - Accent1" xfId="15264" builtinId="32" hidden="1" customBuiltin="1"/>
    <cellStyle name="60% - Accent1" xfId="15387" builtinId="32" hidden="1" customBuiltin="1"/>
    <cellStyle name="60% - Accent1" xfId="15411" builtinId="32" hidden="1" customBuiltin="1"/>
    <cellStyle name="60% - Accent1" xfId="15436" builtinId="32" hidden="1" customBuiltin="1"/>
    <cellStyle name="60% - Accent1" xfId="15460" builtinId="32" hidden="1" customBuiltin="1"/>
    <cellStyle name="60% - Accent1" xfId="15490" builtinId="32" hidden="1" customBuiltin="1"/>
    <cellStyle name="60% - Accent1" xfId="15527" builtinId="32" hidden="1" customBuiltin="1"/>
    <cellStyle name="60% - Accent1" xfId="15557" builtinId="32" hidden="1" customBuiltin="1"/>
    <cellStyle name="60% - Accent1" xfId="15589" builtinId="32" hidden="1" customBuiltin="1"/>
    <cellStyle name="60% - Accent1" xfId="15619" builtinId="32" hidden="1" customBuiltin="1"/>
    <cellStyle name="60% - Accent1" xfId="15646" builtinId="32" hidden="1" customBuiltin="1"/>
    <cellStyle name="60% - Accent1" xfId="15514" builtinId="32" hidden="1" customBuiltin="1"/>
    <cellStyle name="60% - Accent1" xfId="15542" builtinId="32" hidden="1" customBuiltin="1"/>
    <cellStyle name="60% - Accent1" xfId="15664" builtinId="32" hidden="1" customBuiltin="1"/>
    <cellStyle name="60% - Accent1" xfId="15688" builtinId="32" hidden="1" customBuiltin="1"/>
    <cellStyle name="60% - Accent1" xfId="15712" builtinId="32" hidden="1" customBuiltin="1"/>
    <cellStyle name="60% - Accent1" xfId="15735" builtinId="32" hidden="1" customBuiltin="1"/>
    <cellStyle name="60% - Accent1" xfId="15761" builtinId="32" hidden="1" customBuiltin="1"/>
    <cellStyle name="60% - Accent1" xfId="14520" builtinId="32" hidden="1" customBuiltin="1"/>
    <cellStyle name="60% - Accent1" xfId="14566" builtinId="32" hidden="1" customBuiltin="1"/>
    <cellStyle name="60% - Accent1" xfId="14774" builtinId="32" hidden="1" customBuiltin="1"/>
    <cellStyle name="60% - Accent1" xfId="14527" builtinId="32" hidden="1" customBuiltin="1"/>
    <cellStyle name="60% - Accent1" xfId="14577" builtinId="32" hidden="1" customBuiltin="1"/>
    <cellStyle name="60% - Accent1" xfId="14491" builtinId="32" hidden="1" customBuiltin="1"/>
    <cellStyle name="60% - Accent1" xfId="15917" builtinId="32" hidden="1" customBuiltin="1"/>
    <cellStyle name="60% - Accent1" xfId="15938" builtinId="32" hidden="1" customBuiltin="1"/>
    <cellStyle name="60% - Accent1" xfId="15961" builtinId="32" hidden="1" customBuiltin="1"/>
    <cellStyle name="60% - Accent1" xfId="15982" builtinId="32" hidden="1" customBuiltin="1"/>
    <cellStyle name="60% - Accent1" xfId="16003" builtinId="32" hidden="1" customBuiltin="1"/>
    <cellStyle name="60% - Accent1" xfId="15900" builtinId="32" hidden="1" customBuiltin="1"/>
    <cellStyle name="60% - Accent1" xfId="16037" builtinId="32" hidden="1" customBuiltin="1"/>
    <cellStyle name="60% - Accent1" xfId="16068" builtinId="32" hidden="1" customBuiltin="1"/>
    <cellStyle name="60% - Accent1" xfId="16104" builtinId="32" hidden="1" customBuiltin="1"/>
    <cellStyle name="60% - Accent1" xfId="16134" builtinId="32" hidden="1" customBuiltin="1"/>
    <cellStyle name="60% - Accent1" xfId="16165" builtinId="32" hidden="1" customBuiltin="1"/>
    <cellStyle name="60% - Accent1" xfId="16023" builtinId="32" hidden="1" customBuiltin="1"/>
    <cellStyle name="60% - Accent1" xfId="16053" builtinId="32" hidden="1" customBuiltin="1"/>
    <cellStyle name="60% - Accent1" xfId="16185" builtinId="32" hidden="1" customBuiltin="1"/>
    <cellStyle name="60% - Accent1" xfId="16214" builtinId="32" hidden="1" customBuiltin="1"/>
    <cellStyle name="60% - Accent1" xfId="16238" builtinId="32" hidden="1" customBuiltin="1"/>
    <cellStyle name="60% - Accent1" xfId="16264" builtinId="32" hidden="1" customBuiltin="1"/>
    <cellStyle name="60% - Accent1" xfId="16113" builtinId="32" hidden="1" customBuiltin="1"/>
    <cellStyle name="60% - Accent1" xfId="16310" builtinId="32" hidden="1" customBuiltin="1"/>
    <cellStyle name="60% - Accent1" xfId="16340" builtinId="32" hidden="1" customBuiltin="1"/>
    <cellStyle name="60% - Accent1" xfId="16372" builtinId="32" hidden="1" customBuiltin="1"/>
    <cellStyle name="60% - Accent1" xfId="16401" builtinId="32" hidden="1" customBuiltin="1"/>
    <cellStyle name="60% - Accent1" xfId="16428" builtinId="32" hidden="1" customBuiltin="1"/>
    <cellStyle name="60% - Accent1" xfId="16297" builtinId="32" hidden="1" customBuiltin="1"/>
    <cellStyle name="60% - Accent1" xfId="16325" builtinId="32" hidden="1" customBuiltin="1"/>
    <cellStyle name="60% - Accent1" xfId="16445" builtinId="32" hidden="1" customBuiltin="1"/>
    <cellStyle name="60% - Accent1" xfId="16470" builtinId="32" hidden="1" customBuiltin="1"/>
    <cellStyle name="60% - Accent1" xfId="16491" builtinId="32" hidden="1" customBuiltin="1"/>
    <cellStyle name="60% - Accent1" xfId="16514" builtinId="32" hidden="1" customBuiltin="1"/>
    <cellStyle name="60% - Accent1" xfId="16544" builtinId="32" hidden="1" customBuiltin="1"/>
    <cellStyle name="60% - Accent1" xfId="16580" builtinId="32" hidden="1" customBuiltin="1"/>
    <cellStyle name="60% - Accent1" xfId="16610" builtinId="32" hidden="1" customBuiltin="1"/>
    <cellStyle name="60% - Accent1" xfId="16643" builtinId="32" hidden="1" customBuiltin="1"/>
    <cellStyle name="60% - Accent1" xfId="16673" builtinId="32" hidden="1" customBuiltin="1"/>
    <cellStyle name="60% - Accent1" xfId="16700" builtinId="32" hidden="1" customBuiltin="1"/>
    <cellStyle name="60% - Accent1" xfId="16567" builtinId="32" hidden="1" customBuiltin="1"/>
    <cellStyle name="60% - Accent1" xfId="16595" builtinId="32" hidden="1" customBuiltin="1"/>
    <cellStyle name="60% - Accent1" xfId="16718" builtinId="32" hidden="1" customBuiltin="1"/>
    <cellStyle name="60% - Accent1" xfId="16743" builtinId="32" hidden="1" customBuiltin="1"/>
    <cellStyle name="60% - Accent1" xfId="16765" builtinId="32" hidden="1" customBuiltin="1"/>
    <cellStyle name="60% - Accent1" xfId="16787" builtinId="32" hidden="1" customBuiltin="1"/>
    <cellStyle name="60% - Accent1" xfId="16817" builtinId="32" hidden="1" customBuiltin="1"/>
    <cellStyle name="60% - Accent1" xfId="14036" builtinId="32" hidden="1" customBuiltin="1"/>
    <cellStyle name="60% - Accent1" xfId="14059" builtinId="32" hidden="1" customBuiltin="1"/>
    <cellStyle name="60% - Accent1" xfId="12449" builtinId="32" hidden="1" customBuiltin="1"/>
    <cellStyle name="60% - Accent1" xfId="16977" builtinId="32" hidden="1" customBuiltin="1"/>
    <cellStyle name="60% - Accent1" xfId="17024" builtinId="32" hidden="1" customBuiltin="1"/>
    <cellStyle name="60% - Accent1" xfId="9138" builtinId="32" hidden="1" customBuiltin="1"/>
    <cellStyle name="60% - Accent1" xfId="8293" builtinId="32" hidden="1" customBuiltin="1"/>
    <cellStyle name="60% - Accent1" xfId="5161" builtinId="32" hidden="1" customBuiltin="1"/>
    <cellStyle name="60% - Accent1" xfId="4784" builtinId="32" hidden="1" customBuiltin="1"/>
    <cellStyle name="60% - Accent1" xfId="5510" builtinId="32" hidden="1" customBuiltin="1"/>
    <cellStyle name="60% - Accent1" xfId="14301" builtinId="32" hidden="1" customBuiltin="1"/>
    <cellStyle name="60% - Accent1" xfId="14190" builtinId="32" hidden="1" customBuiltin="1"/>
    <cellStyle name="60% - Accent1" xfId="8445" builtinId="32" hidden="1" customBuiltin="1"/>
    <cellStyle name="60% - Accent1" xfId="5508" builtinId="32" hidden="1" customBuiltin="1"/>
    <cellStyle name="60% - Accent1" xfId="14167" builtinId="32" hidden="1" customBuiltin="1"/>
    <cellStyle name="60% - Accent1" xfId="5881" builtinId="32" hidden="1" customBuiltin="1"/>
    <cellStyle name="60% - Accent1" xfId="17037" builtinId="32" hidden="1" customBuiltin="1"/>
    <cellStyle name="60% - Accent1" xfId="4635" builtinId="32" hidden="1" customBuiltin="1"/>
    <cellStyle name="60% - Accent1" xfId="4090" builtinId="32" hidden="1" customBuiltin="1"/>
    <cellStyle name="60% - Accent1" xfId="14132" builtinId="32" hidden="1" customBuiltin="1"/>
    <cellStyle name="60% - Accent1" xfId="16848" builtinId="32" hidden="1" customBuiltin="1"/>
    <cellStyle name="60% - Accent1" xfId="14482" builtinId="32" hidden="1" customBuiltin="1"/>
    <cellStyle name="60% - Accent1" xfId="16868" builtinId="32" hidden="1" customBuiltin="1"/>
    <cellStyle name="60% - Accent1" xfId="16964" builtinId="32" hidden="1" customBuiltin="1"/>
    <cellStyle name="60% - Accent1" xfId="14731" builtinId="32" hidden="1" customBuiltin="1"/>
    <cellStyle name="60% - Accent1" xfId="16944" builtinId="32" hidden="1" customBuiltin="1"/>
    <cellStyle name="60% - Accent1" xfId="16913" builtinId="32" hidden="1" customBuiltin="1"/>
    <cellStyle name="60% - Accent1" xfId="16911" builtinId="32" hidden="1" customBuiltin="1"/>
    <cellStyle name="60% - Accent1" xfId="7627" builtinId="32" hidden="1" customBuiltin="1"/>
    <cellStyle name="60% - Accent1" xfId="14038" builtinId="32" hidden="1" customBuiltin="1"/>
    <cellStyle name="60% - Accent1" xfId="16936" builtinId="32" hidden="1" customBuiltin="1"/>
    <cellStyle name="60% - Accent1" xfId="4329" builtinId="32" hidden="1" customBuiltin="1"/>
    <cellStyle name="60% - Accent1" xfId="4979" builtinId="32" hidden="1" customBuiltin="1"/>
    <cellStyle name="60% - Accent1" xfId="5712" builtinId="32" hidden="1" customBuiltin="1"/>
    <cellStyle name="60% - Accent1" xfId="5635" builtinId="32" hidden="1" customBuiltin="1"/>
    <cellStyle name="60% - Accent1" xfId="5587" builtinId="32" hidden="1" customBuiltin="1"/>
    <cellStyle name="60% - Accent1" xfId="4850" builtinId="32" hidden="1" customBuiltin="1"/>
    <cellStyle name="60% - Accent1" xfId="8152" builtinId="32" hidden="1" customBuiltin="1"/>
    <cellStyle name="60% - Accent1" xfId="11136" builtinId="32" hidden="1" customBuiltin="1"/>
    <cellStyle name="60% - Accent1" xfId="7638" builtinId="32" hidden="1" customBuiltin="1"/>
    <cellStyle name="60% - Accent1" xfId="4569" builtinId="32" hidden="1" customBuiltin="1"/>
    <cellStyle name="60% - Accent1" xfId="11042" builtinId="32" hidden="1" customBuiltin="1"/>
    <cellStyle name="60% - Accent1" xfId="5529" builtinId="32" hidden="1" customBuiltin="1"/>
    <cellStyle name="60% - Accent1" xfId="12744" builtinId="32" hidden="1" customBuiltin="1"/>
    <cellStyle name="60% - Accent1" xfId="5152" builtinId="32" hidden="1" customBuiltin="1"/>
    <cellStyle name="60% - Accent1" xfId="4670" builtinId="32" hidden="1" customBuiltin="1"/>
    <cellStyle name="60% - Accent1" xfId="10668" builtinId="32" hidden="1" customBuiltin="1"/>
    <cellStyle name="60% - Accent1" xfId="12653" builtinId="32" hidden="1" customBuiltin="1"/>
    <cellStyle name="60% - Accent1" xfId="13018" builtinId="32" hidden="1" customBuiltin="1"/>
    <cellStyle name="60% - Accent1" xfId="15744" builtinId="32" hidden="1" customBuiltin="1"/>
    <cellStyle name="60% - Accent1" xfId="15319" builtinId="32" hidden="1" customBuiltin="1"/>
    <cellStyle name="60% - Accent1" xfId="13977" builtinId="32" hidden="1" customBuiltin="1"/>
    <cellStyle name="60% - Accent1" xfId="5972" builtinId="32" hidden="1" customBuiltin="1"/>
    <cellStyle name="60% - Accent1" xfId="15391" builtinId="32" hidden="1" customBuiltin="1"/>
    <cellStyle name="60% - Accent1" xfId="17177" builtinId="32" hidden="1" customBuiltin="1"/>
    <cellStyle name="60% - Accent1" xfId="17203" builtinId="32" hidden="1" customBuiltin="1"/>
    <cellStyle name="60% - Accent1" xfId="17229" builtinId="32" hidden="1" customBuiltin="1"/>
    <cellStyle name="60% - Accent1" xfId="17256" builtinId="32" hidden="1" customBuiltin="1"/>
    <cellStyle name="60% - Accent1" xfId="17281" builtinId="32" hidden="1" customBuiltin="1"/>
    <cellStyle name="60% - Accent1" xfId="17157" builtinId="32" hidden="1" customBuiltin="1"/>
    <cellStyle name="60% - Accent1" xfId="17322" builtinId="32" hidden="1" customBuiltin="1"/>
    <cellStyle name="60% - Accent1" xfId="17355" builtinId="32" hidden="1" customBuiltin="1"/>
    <cellStyle name="60% - Accent1" xfId="17390" builtinId="32" hidden="1" customBuiltin="1"/>
    <cellStyle name="60% - Accent1" xfId="17423" builtinId="32" hidden="1" customBuiltin="1"/>
    <cellStyle name="60% - Accent1" xfId="17454" builtinId="32" hidden="1" customBuiltin="1"/>
    <cellStyle name="60% - Accent1" xfId="17307" builtinId="32" hidden="1" customBuiltin="1"/>
    <cellStyle name="60% - Accent1" xfId="17339" builtinId="32" hidden="1" customBuiltin="1"/>
    <cellStyle name="60% - Accent1" xfId="17475" builtinId="32" hidden="1" customBuiltin="1"/>
    <cellStyle name="60% - Accent1" xfId="17504" builtinId="32" hidden="1" customBuiltin="1"/>
    <cellStyle name="60% - Accent1" xfId="17532" builtinId="32" hidden="1" customBuiltin="1"/>
    <cellStyle name="60% - Accent1" xfId="17557" builtinId="32" hidden="1" customBuiltin="1"/>
    <cellStyle name="60% - Accent1" xfId="17399" builtinId="32" hidden="1" customBuiltin="1"/>
    <cellStyle name="60% - Accent1" xfId="17605" builtinId="32" hidden="1" customBuiltin="1"/>
    <cellStyle name="60% - Accent1" xfId="17636" builtinId="32" hidden="1" customBuiltin="1"/>
    <cellStyle name="60% - Accent1" xfId="17668" builtinId="32" hidden="1" customBuiltin="1"/>
    <cellStyle name="60% - Accent1" xfId="17698" builtinId="32" hidden="1" customBuiltin="1"/>
    <cellStyle name="60% - Accent1" xfId="17727" builtinId="32" hidden="1" customBuiltin="1"/>
    <cellStyle name="60% - Accent1" xfId="17591" builtinId="32" hidden="1" customBuiltin="1"/>
    <cellStyle name="60% - Accent1" xfId="17621" builtinId="32" hidden="1" customBuiltin="1"/>
    <cellStyle name="60% - Accent1" xfId="17745" builtinId="32" hidden="1" customBuiltin="1"/>
    <cellStyle name="60% - Accent1" xfId="17771" builtinId="32" hidden="1" customBuiltin="1"/>
    <cellStyle name="60% - Accent1" xfId="17798" builtinId="32" hidden="1" customBuiltin="1"/>
    <cellStyle name="60% - Accent1" xfId="17822" builtinId="32" hidden="1" customBuiltin="1"/>
    <cellStyle name="60% - Accent1" xfId="17851" builtinId="32" hidden="1" customBuiltin="1"/>
    <cellStyle name="60% - Accent1" xfId="17889" builtinId="32" hidden="1" customBuiltin="1"/>
    <cellStyle name="60% - Accent1" xfId="17920" builtinId="32" hidden="1" customBuiltin="1"/>
    <cellStyle name="60% - Accent1" xfId="17952" builtinId="32" hidden="1" customBuiltin="1"/>
    <cellStyle name="60% - Accent1" xfId="17983" builtinId="32" hidden="1" customBuiltin="1"/>
    <cellStyle name="60% - Accent1" xfId="18011" builtinId="32" hidden="1" customBuiltin="1"/>
    <cellStyle name="60% - Accent1" xfId="17876" builtinId="32" hidden="1" customBuiltin="1"/>
    <cellStyle name="60% - Accent1" xfId="17905" builtinId="32" hidden="1" customBuiltin="1"/>
    <cellStyle name="60% - Accent1" xfId="18029" builtinId="32" hidden="1" customBuiltin="1"/>
    <cellStyle name="60% - Accent1" xfId="18053" builtinId="32" hidden="1" customBuiltin="1"/>
    <cellStyle name="60% - Accent1" xfId="18079" builtinId="32" hidden="1" customBuiltin="1"/>
    <cellStyle name="60% - Accent1" xfId="18103" builtinId="32" hidden="1" customBuiltin="1"/>
    <cellStyle name="60% - Accent1" xfId="18129" builtinId="32" hidden="1" customBuiltin="1"/>
    <cellStyle name="60% - Accent1" xfId="14099" builtinId="32" hidden="1" customBuiltin="1"/>
    <cellStyle name="60% - Accent1" xfId="15386" builtinId="32" hidden="1" customBuiltin="1"/>
    <cellStyle name="60% - Accent1" xfId="17119" builtinId="32" hidden="1" customBuiltin="1"/>
    <cellStyle name="60% - Accent1" xfId="5831" builtinId="32" hidden="1" customBuiltin="1"/>
    <cellStyle name="60% - Accent1" xfId="14106" builtinId="32" hidden="1" customBuiltin="1"/>
    <cellStyle name="60% - Accent1" xfId="10620" builtinId="32" hidden="1" customBuiltin="1"/>
    <cellStyle name="60% - Accent1" xfId="18279" builtinId="32" hidden="1" customBuiltin="1"/>
    <cellStyle name="60% - Accent1" xfId="18300" builtinId="32" hidden="1" customBuiltin="1"/>
    <cellStyle name="60% - Accent1" xfId="18323" builtinId="32" hidden="1" customBuiltin="1"/>
    <cellStyle name="60% - Accent1" xfId="18344" builtinId="32" hidden="1" customBuiltin="1"/>
    <cellStyle name="60% - Accent1" xfId="18365" builtinId="32" hidden="1" customBuiltin="1"/>
    <cellStyle name="60% - Accent1" xfId="18262" builtinId="32" hidden="1" customBuiltin="1"/>
    <cellStyle name="60% - Accent1" xfId="18401" builtinId="32" hidden="1" customBuiltin="1"/>
    <cellStyle name="60% - Accent1" xfId="18433" builtinId="32" hidden="1" customBuiltin="1"/>
    <cellStyle name="60% - Accent1" xfId="18468" builtinId="32" hidden="1" customBuiltin="1"/>
    <cellStyle name="60% - Accent1" xfId="18499" builtinId="32" hidden="1" customBuiltin="1"/>
    <cellStyle name="60% - Accent1" xfId="18531" builtinId="32" hidden="1" customBuiltin="1"/>
    <cellStyle name="60% - Accent1" xfId="18388" builtinId="32" hidden="1" customBuiltin="1"/>
    <cellStyle name="60% - Accent1" xfId="18418" builtinId="32" hidden="1" customBuiltin="1"/>
    <cellStyle name="60% - Accent1" xfId="18550" builtinId="32" hidden="1" customBuiltin="1"/>
    <cellStyle name="60% - Accent1" xfId="18579" builtinId="32" hidden="1" customBuiltin="1"/>
    <cellStyle name="60% - Accent1" xfId="18605" builtinId="32" hidden="1" customBuiltin="1"/>
    <cellStyle name="60% - Accent1" xfId="18631" builtinId="32" hidden="1" customBuiltin="1"/>
    <cellStyle name="60% - Accent1" xfId="18476" builtinId="32" hidden="1" customBuiltin="1"/>
    <cellStyle name="60% - Accent1" xfId="18678" builtinId="32" hidden="1" customBuiltin="1"/>
    <cellStyle name="60% - Accent1" xfId="18710" builtinId="32" hidden="1" customBuiltin="1"/>
    <cellStyle name="60% - Accent1" xfId="18742" builtinId="32" hidden="1" customBuiltin="1"/>
    <cellStyle name="60% - Accent1" xfId="18772" builtinId="32" hidden="1" customBuiltin="1"/>
    <cellStyle name="60% - Accent1" xfId="18800" builtinId="32" hidden="1" customBuiltin="1"/>
    <cellStyle name="60% - Accent1" xfId="18665" builtinId="32" hidden="1" customBuiltin="1"/>
    <cellStyle name="60% - Accent1" xfId="18694" builtinId="32" hidden="1" customBuiltin="1"/>
    <cellStyle name="60% - Accent1" xfId="18818" builtinId="32" hidden="1" customBuiltin="1"/>
    <cellStyle name="60% - Accent1" xfId="18844" builtinId="32" hidden="1" customBuiltin="1"/>
    <cellStyle name="60% - Accent1" xfId="18870" builtinId="32" hidden="1" customBuiltin="1"/>
    <cellStyle name="60% - Accent1" xfId="18894" builtinId="32" hidden="1" customBuiltin="1"/>
    <cellStyle name="60% - Accent1" xfId="18924" builtinId="32" hidden="1" customBuiltin="1"/>
    <cellStyle name="60% - Accent1" xfId="18961" builtinId="32" hidden="1" customBuiltin="1"/>
    <cellStyle name="60% - Accent1" xfId="18992" builtinId="32" hidden="1" customBuiltin="1"/>
    <cellStyle name="60% - Accent1" xfId="19024" builtinId="32" hidden="1" customBuiltin="1"/>
    <cellStyle name="60% - Accent1" xfId="19055" builtinId="32" hidden="1" customBuiltin="1"/>
    <cellStyle name="60% - Accent1" xfId="19083" builtinId="32" hidden="1" customBuiltin="1"/>
    <cellStyle name="60% - Accent1" xfId="18948" builtinId="32" hidden="1" customBuiltin="1"/>
    <cellStyle name="60% - Accent1" xfId="18977" builtinId="32" hidden="1" customBuiltin="1"/>
    <cellStyle name="60% - Accent1" xfId="19101" builtinId="32" hidden="1" customBuiltin="1"/>
    <cellStyle name="60% - Accent1" xfId="19126" builtinId="32" hidden="1" customBuiltin="1"/>
    <cellStyle name="60% - Accent1" xfId="19149" builtinId="32" hidden="1" customBuiltin="1"/>
    <cellStyle name="60% - Accent1" xfId="19173" builtinId="32" hidden="1" customBuiltin="1"/>
    <cellStyle name="60% - Accent1" xfId="19195" builtinId="32" hidden="1" customBuiltin="1"/>
    <cellStyle name="60% - Accent1" xfId="5168" builtinId="32" hidden="1" customBuiltin="1"/>
    <cellStyle name="60% - Accent1" xfId="11980" builtinId="32" hidden="1" customBuiltin="1"/>
    <cellStyle name="60% - Accent1" xfId="5612" builtinId="32" hidden="1" customBuiltin="1"/>
    <cellStyle name="60% - Accent1" xfId="3898" builtinId="32" hidden="1" customBuiltin="1"/>
    <cellStyle name="60% - Accent1" xfId="4509" builtinId="32" hidden="1" customBuiltin="1"/>
    <cellStyle name="60% - Accent1" xfId="10794" builtinId="32" hidden="1" customBuiltin="1"/>
    <cellStyle name="60% - Accent1" xfId="5166" builtinId="32" hidden="1" customBuiltin="1"/>
    <cellStyle name="60% - Accent1" xfId="15159" builtinId="32" hidden="1" customBuiltin="1"/>
    <cellStyle name="60% - Accent1" xfId="18021" builtinId="32" hidden="1" customBuiltin="1"/>
    <cellStyle name="60% - Accent1" xfId="170" builtinId="32" hidden="1" customBuiltin="1"/>
    <cellStyle name="60% - Accent1" xfId="5279" builtinId="32" hidden="1" customBuiltin="1"/>
    <cellStyle name="60% - Accent1" xfId="6133" builtinId="32" hidden="1" customBuiltin="1"/>
    <cellStyle name="60% - Accent1" xfId="18055" builtinId="32" hidden="1" customBuiltin="1"/>
    <cellStyle name="60% - Accent1" xfId="5969" builtinId="32" hidden="1" customBuiltin="1"/>
    <cellStyle name="60% - Accent1" xfId="14875" builtinId="32" hidden="1" customBuiltin="1"/>
    <cellStyle name="60% - Accent1" xfId="7768" builtinId="32" hidden="1" customBuiltin="1"/>
    <cellStyle name="60% - Accent1" xfId="4475" builtinId="32" hidden="1" customBuiltin="1"/>
    <cellStyle name="60% - Accent1" xfId="18105" builtinId="32" hidden="1" customBuiltin="1"/>
    <cellStyle name="60% - Accent1" xfId="17681" builtinId="32" hidden="1" customBuiltin="1"/>
    <cellStyle name="60% - Accent1" xfId="19222" builtinId="32" hidden="1" customBuiltin="1"/>
    <cellStyle name="60% - Accent1" xfId="19261" builtinId="32" hidden="1" customBuiltin="1"/>
    <cellStyle name="60% - Accent1" xfId="19298" builtinId="32" hidden="1" customBuiltin="1"/>
    <cellStyle name="60% - Accent1" xfId="19333" builtinId="32" hidden="1" customBuiltin="1"/>
    <cellStyle name="60% - Accent1" xfId="5934" builtinId="32" hidden="1" customBuiltin="1"/>
    <cellStyle name="60% - Accent1" xfId="19396" builtinId="32" hidden="1" customBuiltin="1"/>
    <cellStyle name="60% - Accent1" xfId="19429" builtinId="32" hidden="1" customBuiltin="1"/>
    <cellStyle name="60% - Accent1" xfId="19464" builtinId="32" hidden="1" customBuiltin="1"/>
    <cellStyle name="60% - Accent1" xfId="19497" builtinId="32" hidden="1" customBuiltin="1"/>
    <cellStyle name="60% - Accent1" xfId="19527" builtinId="32" hidden="1" customBuiltin="1"/>
    <cellStyle name="60% - Accent1" xfId="19381" builtinId="32" hidden="1" customBuiltin="1"/>
    <cellStyle name="60% - Accent1" xfId="19413" builtinId="32" hidden="1" customBuiltin="1"/>
    <cellStyle name="60% - Accent1" xfId="19548" builtinId="32" hidden="1" customBuiltin="1"/>
    <cellStyle name="60% - Accent1" xfId="19583" builtinId="32" hidden="1" customBuiltin="1"/>
    <cellStyle name="60% - Accent1" xfId="19619" builtinId="32" hidden="1" customBuiltin="1"/>
    <cellStyle name="60% - Accent1" xfId="19653" builtinId="32" hidden="1" customBuiltin="1"/>
    <cellStyle name="60% - Accent1" xfId="19693" builtinId="32" hidden="1" customBuiltin="1"/>
    <cellStyle name="60% - Accent1" xfId="19738" builtinId="32" hidden="1" customBuiltin="1"/>
    <cellStyle name="60% - Accent1" xfId="19771" builtinId="32" hidden="1" customBuiltin="1"/>
    <cellStyle name="60% - Accent1" xfId="19806" builtinId="32" hidden="1" customBuiltin="1"/>
    <cellStyle name="60% - Accent1" xfId="19839" builtinId="32" hidden="1" customBuiltin="1"/>
    <cellStyle name="60% - Accent1" xfId="19869" builtinId="32" hidden="1" customBuiltin="1"/>
    <cellStyle name="60% - Accent1" xfId="19723" builtinId="32" hidden="1" customBuiltin="1"/>
    <cellStyle name="60% - Accent1" xfId="19755" builtinId="32" hidden="1" customBuiltin="1"/>
    <cellStyle name="60% - Accent1" xfId="19890" builtinId="32" hidden="1" customBuiltin="1"/>
    <cellStyle name="60% - Accent1" xfId="19925" builtinId="32" hidden="1" customBuiltin="1"/>
    <cellStyle name="60% - Accent1" xfId="19961" builtinId="32" hidden="1" customBuiltin="1"/>
    <cellStyle name="60% - Accent1" xfId="19995" builtinId="32" hidden="1" customBuiltin="1"/>
    <cellStyle name="60% - Accent1" xfId="20032" builtinId="32" hidden="1" customBuiltin="1"/>
    <cellStyle name="60% - Accent1" xfId="20141" builtinId="32" hidden="1" customBuiltin="1"/>
    <cellStyle name="60% - Accent1" xfId="20162" builtinId="32" hidden="1" customBuiltin="1"/>
    <cellStyle name="60% - Accent1" xfId="20185" builtinId="32" hidden="1" customBuiltin="1"/>
    <cellStyle name="60% - Accent1" xfId="20207" builtinId="32" hidden="1" customBuiltin="1"/>
    <cellStyle name="60% - Accent1" xfId="20228" builtinId="32" hidden="1" customBuiltin="1"/>
    <cellStyle name="60% - Accent1" xfId="20262" builtinId="32" hidden="1" customBuiltin="1"/>
    <cellStyle name="60% - Accent1" xfId="20461" builtinId="32" hidden="1" customBuiltin="1"/>
    <cellStyle name="60% - Accent1" xfId="20486" builtinId="32" hidden="1" customBuiltin="1"/>
    <cellStyle name="60% - Accent1" xfId="20512" builtinId="32" hidden="1" customBuiltin="1"/>
    <cellStyle name="60% - Accent1" xfId="20539" builtinId="32" hidden="1" customBuiltin="1"/>
    <cellStyle name="60% - Accent1" xfId="20564" builtinId="32" hidden="1" customBuiltin="1"/>
    <cellStyle name="60% - Accent1" xfId="20441" builtinId="32" hidden="1" customBuiltin="1"/>
    <cellStyle name="60% - Accent1" xfId="20604" builtinId="32" hidden="1" customBuiltin="1"/>
    <cellStyle name="60% - Accent1" xfId="20637" builtinId="32" hidden="1" customBuiltin="1"/>
    <cellStyle name="60% - Accent1" xfId="20672" builtinId="32" hidden="1" customBuiltin="1"/>
    <cellStyle name="60% - Accent1" xfId="20704" builtinId="32" hidden="1" customBuiltin="1"/>
    <cellStyle name="60% - Accent1" xfId="20735" builtinId="32" hidden="1" customBuiltin="1"/>
    <cellStyle name="60% - Accent1" xfId="20590" builtinId="32" hidden="1" customBuiltin="1"/>
    <cellStyle name="60% - Accent1" xfId="20621" builtinId="32" hidden="1" customBuiltin="1"/>
    <cellStyle name="60% - Accent1" xfId="20756" builtinId="32" hidden="1" customBuiltin="1"/>
    <cellStyle name="60% - Accent1" xfId="20784" builtinId="32" hidden="1" customBuiltin="1"/>
    <cellStyle name="60% - Accent1" xfId="20812" builtinId="32" hidden="1" customBuiltin="1"/>
    <cellStyle name="60% - Accent1" xfId="20836" builtinId="32" hidden="1" customBuiltin="1"/>
    <cellStyle name="60% - Accent1" xfId="20680" builtinId="32" hidden="1" customBuiltin="1"/>
    <cellStyle name="60% - Accent1" xfId="20884" builtinId="32" hidden="1" customBuiltin="1"/>
    <cellStyle name="60% - Accent1" xfId="20915" builtinId="32" hidden="1" customBuiltin="1"/>
    <cellStyle name="60% - Accent1" xfId="20947" builtinId="32" hidden="1" customBuiltin="1"/>
    <cellStyle name="60% - Accent1" xfId="20977" builtinId="32" hidden="1" customBuiltin="1"/>
    <cellStyle name="60% - Accent1" xfId="21005" builtinId="32" hidden="1" customBuiltin="1"/>
    <cellStyle name="60% - Accent1" xfId="20870" builtinId="32" hidden="1" customBuiltin="1"/>
    <cellStyle name="60% - Accent1" xfId="20900" builtinId="32" hidden="1" customBuiltin="1"/>
    <cellStyle name="60% - Accent1" xfId="21023" builtinId="32" hidden="1" customBuiltin="1"/>
    <cellStyle name="60% - Accent1" xfId="21047" builtinId="32" hidden="1" customBuiltin="1"/>
    <cellStyle name="60% - Accent1" xfId="21072" builtinId="32" hidden="1" customBuiltin="1"/>
    <cellStyle name="60% - Accent1" xfId="21095" builtinId="32" hidden="1" customBuiltin="1"/>
    <cellStyle name="60% - Accent1" xfId="21123" builtinId="32" hidden="1" customBuiltin="1"/>
    <cellStyle name="60% - Accent1" xfId="21161" builtinId="32" hidden="1" customBuiltin="1"/>
    <cellStyle name="60% - Accent1" xfId="21192" builtinId="32" hidden="1" customBuiltin="1"/>
    <cellStyle name="60% - Accent1" xfId="21224" builtinId="32" hidden="1" customBuiltin="1"/>
    <cellStyle name="60% - Accent1" xfId="21255" builtinId="32" hidden="1" customBuiltin="1"/>
    <cellStyle name="60% - Accent1" xfId="21282" builtinId="32" hidden="1" customBuiltin="1"/>
    <cellStyle name="60% - Accent1" xfId="21148" builtinId="32" hidden="1" customBuiltin="1"/>
    <cellStyle name="60% - Accent1" xfId="21177" builtinId="32" hidden="1" customBuiltin="1"/>
    <cellStyle name="60% - Accent1" xfId="21300" builtinId="32" hidden="1" customBuiltin="1"/>
    <cellStyle name="60% - Accent1" xfId="21324" builtinId="32" hidden="1" customBuiltin="1"/>
    <cellStyle name="60% - Accent1" xfId="21350" builtinId="32" hidden="1" customBuiltin="1"/>
    <cellStyle name="60% - Accent1" xfId="21373" builtinId="32" hidden="1" customBuiltin="1"/>
    <cellStyle name="60% - Accent1" xfId="21398" builtinId="32" hidden="1" customBuiltin="1"/>
    <cellStyle name="60% - Accent1" xfId="20299" builtinId="32" hidden="1" customBuiltin="1"/>
    <cellStyle name="60% - Accent1" xfId="20312" builtinId="32" hidden="1" customBuiltin="1"/>
    <cellStyle name="60% - Accent1" xfId="20403" builtinId="32" hidden="1" customBuiltin="1"/>
    <cellStyle name="60% - Accent1" xfId="20304" builtinId="32" hidden="1" customBuiltin="1"/>
    <cellStyle name="60% - Accent1" xfId="20314" builtinId="32" hidden="1" customBuiltin="1"/>
    <cellStyle name="60% - Accent1" xfId="20285" builtinId="32" hidden="1" customBuiltin="1"/>
    <cellStyle name="60% - Accent1" xfId="21548" builtinId="32" hidden="1" customBuiltin="1"/>
    <cellStyle name="60% - Accent1" xfId="21569" builtinId="32" hidden="1" customBuiltin="1"/>
    <cellStyle name="60% - Accent1" xfId="21592" builtinId="32" hidden="1" customBuiltin="1"/>
    <cellStyle name="60% - Accent1" xfId="21613" builtinId="32" hidden="1" customBuiltin="1"/>
    <cellStyle name="60% - Accent1" xfId="21634" builtinId="32" hidden="1" customBuiltin="1"/>
    <cellStyle name="60% - Accent1" xfId="21531" builtinId="32" hidden="1" customBuiltin="1"/>
    <cellStyle name="60% - Accent1" xfId="21670" builtinId="32" hidden="1" customBuiltin="1"/>
    <cellStyle name="60% - Accent1" xfId="21702" builtinId="32" hidden="1" customBuiltin="1"/>
    <cellStyle name="60% - Accent1" xfId="21737" builtinId="32" hidden="1" customBuiltin="1"/>
    <cellStyle name="60% - Accent1" xfId="21768" builtinId="32" hidden="1" customBuiltin="1"/>
    <cellStyle name="60% - Accent1" xfId="21799" builtinId="32" hidden="1" customBuiltin="1"/>
    <cellStyle name="60% - Accent1" xfId="21657" builtinId="32" hidden="1" customBuiltin="1"/>
    <cellStyle name="60% - Accent1" xfId="21687" builtinId="32" hidden="1" customBuiltin="1"/>
    <cellStyle name="60% - Accent1" xfId="21818" builtinId="32" hidden="1" customBuiltin="1"/>
    <cellStyle name="60% - Accent1" xfId="21845" builtinId="32" hidden="1" customBuiltin="1"/>
    <cellStyle name="60% - Accent1" xfId="21869" builtinId="32" hidden="1" customBuiltin="1"/>
    <cellStyle name="60% - Accent1" xfId="21893" builtinId="32" hidden="1" customBuiltin="1"/>
    <cellStyle name="60% - Accent1" xfId="21745" builtinId="32" hidden="1" customBuiltin="1"/>
    <cellStyle name="60% - Accent1" xfId="21940" builtinId="32" hidden="1" customBuiltin="1"/>
    <cellStyle name="60% - Accent1" xfId="21971" builtinId="32" hidden="1" customBuiltin="1"/>
    <cellStyle name="60% - Accent1" xfId="22003" builtinId="32" hidden="1" customBuiltin="1"/>
    <cellStyle name="60% - Accent1" xfId="22033" builtinId="32" hidden="1" customBuiltin="1"/>
    <cellStyle name="60% - Accent1" xfId="22060" builtinId="32" hidden="1" customBuiltin="1"/>
    <cellStyle name="60% - Accent1" xfId="21927" builtinId="32" hidden="1" customBuiltin="1"/>
    <cellStyle name="60% - Accent1" xfId="21956" builtinId="32" hidden="1" customBuiltin="1"/>
    <cellStyle name="60% - Accent1" xfId="22078" builtinId="32" hidden="1" customBuiltin="1"/>
    <cellStyle name="60% - Accent1" xfId="22101" builtinId="32" hidden="1" customBuiltin="1"/>
    <cellStyle name="60% - Accent1" xfId="22126" builtinId="32" hidden="1" customBuiltin="1"/>
    <cellStyle name="60% - Accent1" xfId="22150" builtinId="32" hidden="1" customBuiltin="1"/>
    <cellStyle name="60% - Accent1" xfId="22179" builtinId="32" hidden="1" customBuiltin="1"/>
    <cellStyle name="60% - Accent1" xfId="22216" builtinId="32" hidden="1" customBuiltin="1"/>
    <cellStyle name="60% - Accent1" xfId="22247" builtinId="32" hidden="1" customBuiltin="1"/>
    <cellStyle name="60% - Accent1" xfId="22279" builtinId="32" hidden="1" customBuiltin="1"/>
    <cellStyle name="60% - Accent1" xfId="22310" builtinId="32" hidden="1" customBuiltin="1"/>
    <cellStyle name="60% - Accent1" xfId="22337" builtinId="32" hidden="1" customBuiltin="1"/>
    <cellStyle name="60% - Accent1" xfId="22203" builtinId="32" hidden="1" customBuiltin="1"/>
    <cellStyle name="60% - Accent1" xfId="22232" builtinId="32" hidden="1" customBuiltin="1"/>
    <cellStyle name="60% - Accent1" xfId="22355" builtinId="32" hidden="1" customBuiltin="1"/>
    <cellStyle name="60% - Accent1" xfId="22380" builtinId="32" hidden="1" customBuiltin="1"/>
    <cellStyle name="60% - Accent1" xfId="22403" builtinId="32" hidden="1" customBuiltin="1"/>
    <cellStyle name="60% - Accent1" xfId="22426" builtinId="32" hidden="1" customBuiltin="1"/>
    <cellStyle name="60% - Accent1" xfId="22448" builtinId="32" hidden="1" customBuiltin="1"/>
    <cellStyle name="60% - Accent1" xfId="11954" builtinId="32" hidden="1" customBuiltin="1"/>
    <cellStyle name="60% - Accent1" xfId="11777" builtinId="32" hidden="1" customBuiltin="1"/>
    <cellStyle name="60% - Accent1" xfId="4455" builtinId="32" hidden="1" customBuiltin="1"/>
    <cellStyle name="60% - Accent1" xfId="7926" builtinId="32" hidden="1" customBuiltin="1"/>
    <cellStyle name="60% - Accent1" xfId="7944" builtinId="32" hidden="1" customBuiltin="1"/>
    <cellStyle name="60% - Accent1" xfId="16266" builtinId="32" hidden="1" customBuiltin="1"/>
    <cellStyle name="60% - Accent1" xfId="14225" builtinId="32" hidden="1" customBuiltin="1"/>
    <cellStyle name="60% - Accent1" xfId="20309" builtinId="32" hidden="1" customBuiltin="1"/>
    <cellStyle name="60% - Accent1" xfId="21292" builtinId="32" hidden="1" customBuiltin="1"/>
    <cellStyle name="60% - Accent1" xfId="7859" builtinId="32" hidden="1" customBuiltin="1"/>
    <cellStyle name="60% - Accent1" xfId="19041" builtinId="32" hidden="1" customBuiltin="1"/>
    <cellStyle name="60% - Accent1" xfId="20103" builtinId="32" hidden="1" customBuiltin="1"/>
    <cellStyle name="60% - Accent1" xfId="21326" builtinId="32" hidden="1" customBuiltin="1"/>
    <cellStyle name="60% - Accent1" xfId="14102" builtinId="32" hidden="1" customBuiltin="1"/>
    <cellStyle name="60% - Accent1" xfId="20066" builtinId="32" hidden="1" customBuiltin="1"/>
    <cellStyle name="60% - Accent1" xfId="10949" builtinId="32" hidden="1" customBuiltin="1"/>
    <cellStyle name="60% - Accent1" xfId="18810" builtinId="32" hidden="1" customBuiltin="1"/>
    <cellStyle name="60% - Accent1" xfId="21375" builtinId="32" hidden="1" customBuiltin="1"/>
    <cellStyle name="60% - Accent1" xfId="20960" builtinId="32" hidden="1" customBuiltin="1"/>
    <cellStyle name="60% - Accent1" xfId="22475" builtinId="32" hidden="1" customBuiltin="1"/>
    <cellStyle name="60% - Accent1" xfId="22514" builtinId="32" hidden="1" customBuiltin="1"/>
    <cellStyle name="60% - Accent1" xfId="22551" builtinId="32" hidden="1" customBuiltin="1"/>
    <cellStyle name="60% - Accent1" xfId="22586" builtinId="32" hidden="1" customBuiltin="1"/>
    <cellStyle name="60% - Accent1" xfId="7848" builtinId="32" hidden="1" customBuiltin="1"/>
    <cellStyle name="60% - Accent1" xfId="22649" builtinId="32" hidden="1" customBuiltin="1"/>
    <cellStyle name="60% - Accent1" xfId="22682" builtinId="32" hidden="1" customBuiltin="1"/>
    <cellStyle name="60% - Accent1" xfId="22717" builtinId="32" hidden="1" customBuiltin="1"/>
    <cellStyle name="60% - Accent1" xfId="22750" builtinId="32" hidden="1" customBuiltin="1"/>
    <cellStyle name="60% - Accent1" xfId="22780" builtinId="32" hidden="1" customBuiltin="1"/>
    <cellStyle name="60% - Accent1" xfId="22634" builtinId="32" hidden="1" customBuiltin="1"/>
    <cellStyle name="60% - Accent1" xfId="22666" builtinId="32" hidden="1" customBuiltin="1"/>
    <cellStyle name="60% - Accent1" xfId="22801" builtinId="32" hidden="1" customBuiltin="1"/>
    <cellStyle name="60% - Accent1" xfId="22836" builtinId="32" hidden="1" customBuiltin="1"/>
    <cellStyle name="60% - Accent1" xfId="22872" builtinId="32" hidden="1" customBuiltin="1"/>
    <cellStyle name="60% - Accent1" xfId="22906" builtinId="32" hidden="1" customBuiltin="1"/>
    <cellStyle name="60% - Accent1" xfId="22946" builtinId="32" hidden="1" customBuiltin="1"/>
    <cellStyle name="60% - Accent1" xfId="22991" builtinId="32" hidden="1" customBuiltin="1"/>
    <cellStyle name="60% - Accent1" xfId="23024" builtinId="32" hidden="1" customBuiltin="1"/>
    <cellStyle name="60% - Accent1" xfId="23059" builtinId="32" hidden="1" customBuiltin="1"/>
    <cellStyle name="60% - Accent1" xfId="23092" builtinId="32" hidden="1" customBuiltin="1"/>
    <cellStyle name="60% - Accent1" xfId="23122" builtinId="32" hidden="1" customBuiltin="1"/>
    <cellStyle name="60% - Accent1" xfId="22976" builtinId="32" hidden="1" customBuiltin="1"/>
    <cellStyle name="60% - Accent1" xfId="23008" builtinId="32" hidden="1" customBuiltin="1"/>
    <cellStyle name="60% - Accent1" xfId="23143" builtinId="32" hidden="1" customBuiltin="1"/>
    <cellStyle name="60% - Accent1" xfId="23178" builtinId="32" hidden="1" customBuiltin="1"/>
    <cellStyle name="60% - Accent1" xfId="23214" builtinId="32" hidden="1" customBuiltin="1"/>
    <cellStyle name="60% - Accent1" xfId="23248" builtinId="32" hidden="1" customBuiltin="1"/>
    <cellStyle name="60% - Accent1" xfId="23282" builtinId="32" hidden="1" customBuiltin="1"/>
    <cellStyle name="60% - Accent1" xfId="23349" builtinId="32" hidden="1" customBuiltin="1"/>
    <cellStyle name="60% - Accent1" xfId="23370" builtinId="32" hidden="1" customBuiltin="1"/>
    <cellStyle name="60% - Accent1" xfId="23393" builtinId="32" hidden="1" customBuiltin="1"/>
    <cellStyle name="60% - Accent1" xfId="23415" builtinId="32" hidden="1" customBuiltin="1"/>
    <cellStyle name="60% - Accent1" xfId="23436" builtinId="32" hidden="1" customBuiltin="1"/>
    <cellStyle name="60% - Accent1" xfId="23467" builtinId="32" hidden="1" customBuiltin="1"/>
    <cellStyle name="60% - Accent1" xfId="23663" builtinId="32" hidden="1" customBuiltin="1"/>
    <cellStyle name="60% - Accent1" xfId="23685" builtinId="32" hidden="1" customBuiltin="1"/>
    <cellStyle name="60% - Accent1" xfId="23711" builtinId="32" hidden="1" customBuiltin="1"/>
    <cellStyle name="60% - Accent1" xfId="23737" builtinId="32" hidden="1" customBuiltin="1"/>
    <cellStyle name="60% - Accent1" xfId="23761" builtinId="32" hidden="1" customBuiltin="1"/>
    <cellStyle name="60% - Accent1" xfId="23643" builtinId="32" hidden="1" customBuiltin="1"/>
    <cellStyle name="60% - Accent1" xfId="23801" builtinId="32" hidden="1" customBuiltin="1"/>
    <cellStyle name="60% - Accent1" xfId="23833" builtinId="32" hidden="1" customBuiltin="1"/>
    <cellStyle name="60% - Accent1" xfId="23868" builtinId="32" hidden="1" customBuiltin="1"/>
    <cellStyle name="60% - Accent1" xfId="23900" builtinId="32" hidden="1" customBuiltin="1"/>
    <cellStyle name="60% - Accent1" xfId="23931" builtinId="32" hidden="1" customBuiltin="1"/>
    <cellStyle name="60% - Accent1" xfId="23787" builtinId="32" hidden="1" customBuiltin="1"/>
    <cellStyle name="60% - Accent1" xfId="23817" builtinId="32" hidden="1" customBuiltin="1"/>
    <cellStyle name="60% - Accent1" xfId="23950" builtinId="32" hidden="1" customBuiltin="1"/>
    <cellStyle name="60% - Accent1" xfId="23978" builtinId="32" hidden="1" customBuiltin="1"/>
    <cellStyle name="60% - Accent1" xfId="24004" builtinId="32" hidden="1" customBuiltin="1"/>
    <cellStyle name="60% - Accent1" xfId="24028" builtinId="32" hidden="1" customBuiltin="1"/>
    <cellStyle name="60% - Accent1" xfId="23876" builtinId="32" hidden="1" customBuiltin="1"/>
    <cellStyle name="60% - Accent1" xfId="24074" builtinId="32" hidden="1" customBuiltin="1"/>
    <cellStyle name="60% - Accent1" xfId="24104" builtinId="32" hidden="1" customBuiltin="1"/>
    <cellStyle name="60% - Accent1" xfId="24136" builtinId="32" hidden="1" customBuiltin="1"/>
    <cellStyle name="60% - Accent1" xfId="24166" builtinId="32" hidden="1" customBuiltin="1"/>
    <cellStyle name="60% - Accent1" xfId="24193" builtinId="32" hidden="1" customBuiltin="1"/>
    <cellStyle name="60% - Accent1" xfId="24061" builtinId="32" hidden="1" customBuiltin="1"/>
    <cellStyle name="60% - Accent1" xfId="24089" builtinId="32" hidden="1" customBuiltin="1"/>
    <cellStyle name="60% - Accent1" xfId="24211" builtinId="32" hidden="1" customBuiltin="1"/>
    <cellStyle name="60% - Accent1" xfId="24235" builtinId="32" hidden="1" customBuiltin="1"/>
    <cellStyle name="60% - Accent1" xfId="24259" builtinId="32" hidden="1" customBuiltin="1"/>
    <cellStyle name="60% - Accent1" xfId="24282" builtinId="32" hidden="1" customBuiltin="1"/>
    <cellStyle name="60% - Accent1" xfId="24310" builtinId="32" hidden="1" customBuiltin="1"/>
    <cellStyle name="60% - Accent1" xfId="24348" builtinId="32" hidden="1" customBuiltin="1"/>
    <cellStyle name="60% - Accent1" xfId="24378" builtinId="32" hidden="1" customBuiltin="1"/>
    <cellStyle name="60% - Accent1" xfId="24410" builtinId="32" hidden="1" customBuiltin="1"/>
    <cellStyle name="60% - Accent1" xfId="24440" builtinId="32" hidden="1" customBuiltin="1"/>
    <cellStyle name="60% - Accent1" xfId="24467" builtinId="32" hidden="1" customBuiltin="1"/>
    <cellStyle name="60% - Accent1" xfId="24335" builtinId="32" hidden="1" customBuiltin="1"/>
    <cellStyle name="60% - Accent1" xfId="24363" builtinId="32" hidden="1" customBuiltin="1"/>
    <cellStyle name="60% - Accent1" xfId="24485" builtinId="32" hidden="1" customBuiltin="1"/>
    <cellStyle name="60% - Accent1" xfId="24509" builtinId="32" hidden="1" customBuiltin="1"/>
    <cellStyle name="60% - Accent1" xfId="24534" builtinId="32" hidden="1" customBuiltin="1"/>
    <cellStyle name="60% - Accent1" xfId="24557" builtinId="32" hidden="1" customBuiltin="1"/>
    <cellStyle name="60% - Accent1" xfId="24582" builtinId="32" hidden="1" customBuiltin="1"/>
    <cellStyle name="60% - Accent1" xfId="23503" builtinId="32" hidden="1" customBuiltin="1"/>
    <cellStyle name="60% - Accent1" xfId="23516" builtinId="32" hidden="1" customBuiltin="1"/>
    <cellStyle name="60% - Accent1" xfId="23606" builtinId="32" hidden="1" customBuiltin="1"/>
    <cellStyle name="60% - Accent1" xfId="23508" builtinId="32" hidden="1" customBuiltin="1"/>
    <cellStyle name="60% - Accent1" xfId="23518" builtinId="32" hidden="1" customBuiltin="1"/>
    <cellStyle name="60% - Accent1" xfId="23490" builtinId="32" hidden="1" customBuiltin="1"/>
    <cellStyle name="60% - Accent1" xfId="24731" builtinId="32" hidden="1" customBuiltin="1"/>
    <cellStyle name="60% - Accent1" xfId="24752" builtinId="32" hidden="1" customBuiltin="1"/>
    <cellStyle name="60% - Accent1" xfId="24775" builtinId="32" hidden="1" customBuiltin="1"/>
    <cellStyle name="60% - Accent1" xfId="24796" builtinId="32" hidden="1" customBuiltin="1"/>
    <cellStyle name="60% - Accent1" xfId="24817" builtinId="32" hidden="1" customBuiltin="1"/>
    <cellStyle name="60% - Accent1" xfId="24714" builtinId="32" hidden="1" customBuiltin="1"/>
    <cellStyle name="60% - Accent1" xfId="24852" builtinId="32" hidden="1" customBuiltin="1"/>
    <cellStyle name="60% - Accent1" xfId="24883" builtinId="32" hidden="1" customBuiltin="1"/>
    <cellStyle name="60% - Accent1" xfId="24918" builtinId="32" hidden="1" customBuiltin="1"/>
    <cellStyle name="60% - Accent1" xfId="24948" builtinId="32" hidden="1" customBuiltin="1"/>
    <cellStyle name="60% - Accent1" xfId="24979" builtinId="32" hidden="1" customBuiltin="1"/>
    <cellStyle name="60% - Accent1" xfId="24839" builtinId="32" hidden="1" customBuiltin="1"/>
    <cellStyle name="60% - Accent1" xfId="24868" builtinId="32" hidden="1" customBuiltin="1"/>
    <cellStyle name="60% - Accent1" xfId="24998" builtinId="32" hidden="1" customBuiltin="1"/>
    <cellStyle name="60% - Accent1" xfId="25025" builtinId="32" hidden="1" customBuiltin="1"/>
    <cellStyle name="60% - Accent1" xfId="25048" builtinId="32" hidden="1" customBuiltin="1"/>
    <cellStyle name="60% - Accent1" xfId="25072" builtinId="32" hidden="1" customBuiltin="1"/>
    <cellStyle name="60% - Accent1" xfId="24926" builtinId="32" hidden="1" customBuiltin="1"/>
    <cellStyle name="60% - Accent1" xfId="25117" builtinId="32" hidden="1" customBuiltin="1"/>
    <cellStyle name="60% - Accent1" xfId="25147" builtinId="32" hidden="1" customBuiltin="1"/>
    <cellStyle name="60% - Accent1" xfId="25179" builtinId="32" hidden="1" customBuiltin="1"/>
    <cellStyle name="60% - Accent1" xfId="25208" builtinId="32" hidden="1" customBuiltin="1"/>
    <cellStyle name="60% - Accent1" xfId="25235" builtinId="32" hidden="1" customBuiltin="1"/>
    <cellStyle name="60% - Accent1" xfId="25104" builtinId="32" hidden="1" customBuiltin="1"/>
    <cellStyle name="60% - Accent1" xfId="25132" builtinId="32" hidden="1" customBuiltin="1"/>
    <cellStyle name="60% - Accent1" xfId="25252" builtinId="32" hidden="1" customBuiltin="1"/>
    <cellStyle name="60% - Accent1" xfId="25275" builtinId="32" hidden="1" customBuiltin="1"/>
    <cellStyle name="60% - Accent1" xfId="25299" builtinId="32" hidden="1" customBuiltin="1"/>
    <cellStyle name="60% - Accent1" xfId="25323" builtinId="32" hidden="1" customBuiltin="1"/>
    <cellStyle name="60% - Accent1" xfId="25352" builtinId="32" hidden="1" customBuiltin="1"/>
    <cellStyle name="60% - Accent1" xfId="25388" builtinId="32" hidden="1" customBuiltin="1"/>
    <cellStyle name="60% - Accent1" xfId="25418" builtinId="32" hidden="1" customBuiltin="1"/>
    <cellStyle name="60% - Accent1" xfId="25450" builtinId="32" hidden="1" customBuiltin="1"/>
    <cellStyle name="60% - Accent1" xfId="25479" builtinId="32" hidden="1" customBuiltin="1"/>
    <cellStyle name="60% - Accent1" xfId="25506" builtinId="32" hidden="1" customBuiltin="1"/>
    <cellStyle name="60% - Accent1" xfId="25375" builtinId="32" hidden="1" customBuiltin="1"/>
    <cellStyle name="60% - Accent1" xfId="25403" builtinId="32" hidden="1" customBuiltin="1"/>
    <cellStyle name="60% - Accent1" xfId="25524" builtinId="32" hidden="1" customBuiltin="1"/>
    <cellStyle name="60% - Accent1" xfId="25548" builtinId="32" hidden="1" customBuiltin="1"/>
    <cellStyle name="60% - Accent1" xfId="25571" builtinId="32" hidden="1" customBuiltin="1"/>
    <cellStyle name="60% - Accent1" xfId="25594" builtinId="32" hidden="1" customBuiltin="1"/>
    <cellStyle name="60% - Accent1" xfId="25616" builtinId="32" hidden="1" customBuiltin="1"/>
    <cellStyle name="60% - Accent1" xfId="6228" builtinId="32" hidden="1" customBuiltin="1"/>
    <cellStyle name="60% - Accent1" xfId="20071" builtinId="32" hidden="1" customBuiltin="1"/>
    <cellStyle name="60% - Accent1" xfId="13971" builtinId="32" hidden="1" customBuiltin="1"/>
    <cellStyle name="60% - Accent1" xfId="20074" builtinId="32" hidden="1" customBuiltin="1"/>
    <cellStyle name="60% - Accent1" xfId="4537" builtinId="32" hidden="1" customBuiltin="1"/>
    <cellStyle name="60% - Accent1" xfId="20086" builtinId="32" hidden="1" customBuiltin="1"/>
    <cellStyle name="60% - Accent1" xfId="8236" builtinId="32" hidden="1" customBuiltin="1"/>
    <cellStyle name="60% - Accent1" xfId="23513" builtinId="32" hidden="1" customBuiltin="1"/>
    <cellStyle name="60% - Accent1" xfId="24477" builtinId="32" hidden="1" customBuiltin="1"/>
    <cellStyle name="60% - Accent1" xfId="16867" builtinId="32" hidden="1" customBuiltin="1"/>
    <cellStyle name="60% - Accent1" xfId="22296" builtinId="32" hidden="1" customBuiltin="1"/>
    <cellStyle name="60% - Accent1" xfId="23327" builtinId="32" hidden="1" customBuiltin="1"/>
    <cellStyle name="60% - Accent1" xfId="24511" builtinId="32" hidden="1" customBuiltin="1"/>
    <cellStyle name="60% - Accent1" xfId="8184" builtinId="32" hidden="1" customBuiltin="1"/>
    <cellStyle name="60% - Accent1" xfId="23309" builtinId="32" hidden="1" customBuiltin="1"/>
    <cellStyle name="60% - Accent1" xfId="13068" builtinId="32" hidden="1" customBuiltin="1"/>
    <cellStyle name="60% - Accent1" xfId="22070" builtinId="32" hidden="1" customBuiltin="1"/>
    <cellStyle name="60% - Accent1" xfId="24559" builtinId="32" hidden="1" customBuiltin="1"/>
    <cellStyle name="60% - Accent1" xfId="24149" builtinId="32" hidden="1" customBuiltin="1"/>
    <cellStyle name="60% - Accent1" xfId="25643" builtinId="32" hidden="1" customBuiltin="1"/>
    <cellStyle name="60% - Accent1" xfId="25681" builtinId="32" hidden="1" customBuiltin="1"/>
    <cellStyle name="60% - Accent1" xfId="25717" builtinId="32" hidden="1" customBuiltin="1"/>
    <cellStyle name="60% - Accent1" xfId="25752" builtinId="32" hidden="1" customBuiltin="1"/>
    <cellStyle name="60% - Accent1" xfId="14673" builtinId="32" hidden="1" customBuiltin="1"/>
    <cellStyle name="60% - Accent1" xfId="25815" builtinId="32" hidden="1" customBuiltin="1"/>
    <cellStyle name="60% - Accent1" xfId="25848" builtinId="32" hidden="1" customBuiltin="1"/>
    <cellStyle name="60% - Accent1" xfId="25883" builtinId="32" hidden="1" customBuiltin="1"/>
    <cellStyle name="60% - Accent1" xfId="25916" builtinId="32" hidden="1" customBuiltin="1"/>
    <cellStyle name="60% - Accent1" xfId="25946" builtinId="32" hidden="1" customBuiltin="1"/>
    <cellStyle name="60% - Accent1" xfId="25800" builtinId="32" hidden="1" customBuiltin="1"/>
    <cellStyle name="60% - Accent1" xfId="25832" builtinId="32" hidden="1" customBuiltin="1"/>
    <cellStyle name="60% - Accent1" xfId="25967" builtinId="32" hidden="1" customBuiltin="1"/>
    <cellStyle name="60% - Accent1" xfId="26002" builtinId="32" hidden="1" customBuiltin="1"/>
    <cellStyle name="60% - Accent1" xfId="26038" builtinId="32" hidden="1" customBuiltin="1"/>
    <cellStyle name="60% - Accent1" xfId="26072" builtinId="32" hidden="1" customBuiltin="1"/>
    <cellStyle name="60% - Accent1" xfId="26108" builtinId="32" hidden="1" customBuiltin="1"/>
    <cellStyle name="60% - Accent1" xfId="26145" builtinId="32" hidden="1" customBuiltin="1"/>
    <cellStyle name="60% - Accent1" xfId="26175" builtinId="32" hidden="1" customBuiltin="1"/>
    <cellStyle name="60% - Accent1" xfId="26207" builtinId="32" hidden="1" customBuiltin="1"/>
    <cellStyle name="60% - Accent1" xfId="26237" builtinId="32" hidden="1" customBuiltin="1"/>
    <cellStyle name="60% - Accent1" xfId="26264" builtinId="32" hidden="1" customBuiltin="1"/>
    <cellStyle name="60% - Accent1" xfId="26132" builtinId="32" hidden="1" customBuiltin="1"/>
    <cellStyle name="60% - Accent1" xfId="26160" builtinId="32" hidden="1" customBuiltin="1"/>
    <cellStyle name="60% - Accent1" xfId="26280" builtinId="32" hidden="1" customBuiltin="1"/>
    <cellStyle name="60% - Accent1" xfId="26302" builtinId="32" hidden="1" customBuiltin="1"/>
    <cellStyle name="60% - Accent1" xfId="26325" builtinId="32" hidden="1" customBuiltin="1"/>
    <cellStyle name="60% - Accent1" xfId="26346" builtinId="32" hidden="1" customBuiltin="1"/>
    <cellStyle name="60% - Accent1" xfId="26368" builtinId="32" hidden="1" customBuiltin="1"/>
    <cellStyle name="60% - Accent1" xfId="26390" builtinId="32" hidden="1" customBuiltin="1"/>
    <cellStyle name="60% - Accent1" xfId="26411" builtinId="32" hidden="1" customBuiltin="1"/>
    <cellStyle name="60% - Accent1" xfId="26433" builtinId="32" hidden="1" customBuiltin="1"/>
    <cellStyle name="60% - Accent1" xfId="26455" builtinId="32" hidden="1" customBuiltin="1"/>
    <cellStyle name="60% - Accent1" xfId="26476" builtinId="32" hidden="1" customBuiltin="1"/>
    <cellStyle name="60% - Accent1" xfId="26501" builtinId="32" hidden="1" customBuiltin="1"/>
    <cellStyle name="60% - Accent1" xfId="26680" builtinId="32" hidden="1" customBuiltin="1"/>
    <cellStyle name="60% - Accent1" xfId="26701" builtinId="32" hidden="1" customBuiltin="1"/>
    <cellStyle name="60% - Accent1" xfId="26724" builtinId="32" hidden="1" customBuiltin="1"/>
    <cellStyle name="60% - Accent1" xfId="26746" builtinId="32" hidden="1" customBuiltin="1"/>
    <cellStyle name="60% - Accent1" xfId="26767" builtinId="32" hidden="1" customBuiltin="1"/>
    <cellStyle name="60% - Accent1" xfId="26662" builtinId="32" hidden="1" customBuiltin="1"/>
    <cellStyle name="60% - Accent1" xfId="26801" builtinId="32" hidden="1" customBuiltin="1"/>
    <cellStyle name="60% - Accent1" xfId="26831" builtinId="32" hidden="1" customBuiltin="1"/>
    <cellStyle name="60% - Accent1" xfId="26866" builtinId="32" hidden="1" customBuiltin="1"/>
    <cellStyle name="60% - Accent1" xfId="26896" builtinId="32" hidden="1" customBuiltin="1"/>
    <cellStyle name="60% - Accent1" xfId="26927" builtinId="32" hidden="1" customBuiltin="1"/>
    <cellStyle name="60% - Accent1" xfId="26788" builtinId="32" hidden="1" customBuiltin="1"/>
    <cellStyle name="60% - Accent1" xfId="26816" builtinId="32" hidden="1" customBuiltin="1"/>
    <cellStyle name="60% - Accent1" xfId="26945" builtinId="32" hidden="1" customBuiltin="1"/>
    <cellStyle name="60% - Accent1" xfId="26970" builtinId="32" hidden="1" customBuiltin="1"/>
    <cellStyle name="60% - Accent1" xfId="26992" builtinId="32" hidden="1" customBuiltin="1"/>
    <cellStyle name="60% - Accent1" xfId="27013" builtinId="32" hidden="1" customBuiltin="1"/>
    <cellStyle name="60% - Accent1" xfId="26874" builtinId="32" hidden="1" customBuiltin="1"/>
    <cellStyle name="60% - Accent1" xfId="27056" builtinId="32" hidden="1" customBuiltin="1"/>
    <cellStyle name="60% - Accent1" xfId="27085" builtinId="32" hidden="1" customBuiltin="1"/>
    <cellStyle name="60% - Accent1" xfId="27117" builtinId="32" hidden="1" customBuiltin="1"/>
    <cellStyle name="60% - Accent1" xfId="27146" builtinId="32" hidden="1" customBuiltin="1"/>
    <cellStyle name="60% - Accent1" xfId="27173" builtinId="32" hidden="1" customBuiltin="1"/>
    <cellStyle name="60% - Accent1" xfId="27043" builtinId="32" hidden="1" customBuiltin="1"/>
    <cellStyle name="60% - Accent1" xfId="27070" builtinId="32" hidden="1" customBuiltin="1"/>
    <cellStyle name="60% - Accent1" xfId="27189" builtinId="32" hidden="1" customBuiltin="1"/>
    <cellStyle name="60% - Accent1" xfId="27211" builtinId="32" hidden="1" customBuiltin="1"/>
    <cellStyle name="60% - Accent1" xfId="27233" builtinId="32" hidden="1" customBuiltin="1"/>
    <cellStyle name="60% - Accent1" xfId="27254" builtinId="32" hidden="1" customBuiltin="1"/>
    <cellStyle name="60% - Accent1" xfId="27280" builtinId="32" hidden="1" customBuiltin="1"/>
    <cellStyle name="60% - Accent1" xfId="27316" builtinId="32" hidden="1" customBuiltin="1"/>
    <cellStyle name="60% - Accent1" xfId="27345" builtinId="32" hidden="1" customBuiltin="1"/>
    <cellStyle name="60% - Accent1" xfId="27377" builtinId="32" hidden="1" customBuiltin="1"/>
    <cellStyle name="60% - Accent1" xfId="27406" builtinId="32" hidden="1" customBuiltin="1"/>
    <cellStyle name="60% - Accent1" xfId="27433" builtinId="32" hidden="1" customBuiltin="1"/>
    <cellStyle name="60% - Accent1" xfId="27303" builtinId="32" hidden="1" customBuiltin="1"/>
    <cellStyle name="60% - Accent1" xfId="27330" builtinId="32" hidden="1" customBuiltin="1"/>
    <cellStyle name="60% - Accent1" xfId="27449" builtinId="32" hidden="1" customBuiltin="1"/>
    <cellStyle name="60% - Accent1" xfId="27471" builtinId="32" hidden="1" customBuiltin="1"/>
    <cellStyle name="60% - Accent1" xfId="27493" builtinId="32" hidden="1" customBuiltin="1"/>
    <cellStyle name="60% - Accent1" xfId="27514" builtinId="32" hidden="1" customBuiltin="1"/>
    <cellStyle name="60% - Accent1" xfId="27535" builtinId="32" hidden="1" customBuiltin="1"/>
    <cellStyle name="60% - Accent1" xfId="26536" builtinId="32" hidden="1" customBuiltin="1"/>
    <cellStyle name="60% - Accent1" xfId="26546" builtinId="32" hidden="1" customBuiltin="1"/>
    <cellStyle name="60% - Accent1" xfId="26629" builtinId="32" hidden="1" customBuiltin="1"/>
    <cellStyle name="60% - Accent1" xfId="26539" builtinId="32" hidden="1" customBuiltin="1"/>
    <cellStyle name="60% - Accent1" xfId="26548" builtinId="32" hidden="1" customBuiltin="1"/>
    <cellStyle name="60% - Accent1" xfId="26524" builtinId="32" hidden="1" customBuiltin="1"/>
    <cellStyle name="60% - Accent1" xfId="27588" builtinId="32" hidden="1" customBuiltin="1"/>
    <cellStyle name="60% - Accent1" xfId="27609" builtinId="32" hidden="1" customBuiltin="1"/>
    <cellStyle name="60% - Accent1" xfId="27632" builtinId="32" hidden="1" customBuiltin="1"/>
    <cellStyle name="60% - Accent1" xfId="27653" builtinId="32" hidden="1" customBuiltin="1"/>
    <cellStyle name="60% - Accent1" xfId="27674" builtinId="32" hidden="1" customBuiltin="1"/>
    <cellStyle name="60% - Accent1" xfId="27571" builtinId="32" hidden="1" customBuiltin="1"/>
    <cellStyle name="60% - Accent1" xfId="27707" builtinId="32" hidden="1" customBuiltin="1"/>
    <cellStyle name="60% - Accent1" xfId="27737" builtinId="32" hidden="1" customBuiltin="1"/>
    <cellStyle name="60% - Accent1" xfId="27772" builtinId="32" hidden="1" customBuiltin="1"/>
    <cellStyle name="60% - Accent1" xfId="27801" builtinId="32" hidden="1" customBuiltin="1"/>
    <cellStyle name="60% - Accent1" xfId="27832" builtinId="32" hidden="1" customBuiltin="1"/>
    <cellStyle name="60% - Accent1" xfId="27694" builtinId="32" hidden="1" customBuiltin="1"/>
    <cellStyle name="60% - Accent1" xfId="27722" builtinId="32" hidden="1" customBuiltin="1"/>
    <cellStyle name="60% - Accent1" xfId="27850" builtinId="32" hidden="1" customBuiltin="1"/>
    <cellStyle name="60% - Accent1" xfId="27875" builtinId="32" hidden="1" customBuiltin="1"/>
    <cellStyle name="60% - Accent1" xfId="27896" builtinId="32" hidden="1" customBuiltin="1"/>
    <cellStyle name="60% - Accent1" xfId="27917" builtinId="32" hidden="1" customBuiltin="1"/>
    <cellStyle name="60% - Accent1" xfId="27780" builtinId="32" hidden="1" customBuiltin="1"/>
    <cellStyle name="60% - Accent1" xfId="27958" builtinId="32" hidden="1" customBuiltin="1"/>
    <cellStyle name="60% - Accent1" xfId="27987" builtinId="32" hidden="1" customBuiltin="1"/>
    <cellStyle name="60% - Accent1" xfId="28019" builtinId="32" hidden="1" customBuiltin="1"/>
    <cellStyle name="60% - Accent1" xfId="28047" builtinId="32" hidden="1" customBuiltin="1"/>
    <cellStyle name="60% - Accent1" xfId="28074" builtinId="32" hidden="1" customBuiltin="1"/>
    <cellStyle name="60% - Accent1" xfId="27945" builtinId="32" hidden="1" customBuiltin="1"/>
    <cellStyle name="60% - Accent1" xfId="27972" builtinId="32" hidden="1" customBuiltin="1"/>
    <cellStyle name="60% - Accent1" xfId="28090" builtinId="32" hidden="1" customBuiltin="1"/>
    <cellStyle name="60% - Accent1" xfId="28112" builtinId="32" hidden="1" customBuiltin="1"/>
    <cellStyle name="60% - Accent1" xfId="28133" builtinId="32" hidden="1" customBuiltin="1"/>
    <cellStyle name="60% - Accent1" xfId="28154" builtinId="32" hidden="1" customBuiltin="1"/>
    <cellStyle name="60% - Accent1" xfId="28180" builtinId="32" hidden="1" customBuiltin="1"/>
    <cellStyle name="60% - Accent1" xfId="28214" builtinId="32" hidden="1" customBuiltin="1"/>
    <cellStyle name="60% - Accent1" xfId="28243" builtinId="32" hidden="1" customBuiltin="1"/>
    <cellStyle name="60% - Accent1" xfId="28275" builtinId="32" hidden="1" customBuiltin="1"/>
    <cellStyle name="60% - Accent1" xfId="28303" builtinId="32" hidden="1" customBuiltin="1"/>
    <cellStyle name="60% - Accent1" xfId="28330" builtinId="32" hidden="1" customBuiltin="1"/>
    <cellStyle name="60% - Accent1" xfId="28201" builtinId="32" hidden="1" customBuiltin="1"/>
    <cellStyle name="60% - Accent1" xfId="28228" builtinId="32" hidden="1" customBuiltin="1"/>
    <cellStyle name="60% - Accent1" xfId="28346" builtinId="32" hidden="1" customBuiltin="1"/>
    <cellStyle name="60% - Accent1" xfId="28368" builtinId="32" hidden="1" customBuiltin="1"/>
    <cellStyle name="60% - Accent1" xfId="28389" builtinId="32" hidden="1" customBuiltin="1"/>
    <cellStyle name="60% - Accent1" xfId="28410" builtinId="32" hidden="1" customBuiltin="1"/>
    <cellStyle name="60% - Accent1" xfId="28431" builtinId="32" hidden="1" customBuiltin="1"/>
    <cellStyle name="60% - Accent2" xfId="27" builtinId="36" hidden="1" customBuiltin="1"/>
    <cellStyle name="60% - Accent2" xfId="75" builtinId="36" hidden="1" customBuiltin="1"/>
    <cellStyle name="60% - Accent2" xfId="110" builtinId="36" hidden="1" customBuiltin="1"/>
    <cellStyle name="60% - Accent2" xfId="153" builtinId="36" hidden="1" customBuiltin="1"/>
    <cellStyle name="60% - Accent2" xfId="195" builtinId="36" hidden="1" customBuiltin="1"/>
    <cellStyle name="60% - Accent2" xfId="229" builtinId="36" hidden="1" customBuiltin="1"/>
    <cellStyle name="60% - Accent2" xfId="266" builtinId="36" hidden="1" customBuiltin="1"/>
    <cellStyle name="60% - Accent2" xfId="303" builtinId="36" hidden="1" customBuiltin="1"/>
    <cellStyle name="60% - Accent2" xfId="337" builtinId="36" hidden="1" customBuiltin="1"/>
    <cellStyle name="60% - Accent2" xfId="372" builtinId="36" hidden="1" customBuiltin="1"/>
    <cellStyle name="60% - Accent2" xfId="460" builtinId="36" hidden="1" customBuiltin="1"/>
    <cellStyle name="60% - Accent2" xfId="494" builtinId="36" hidden="1" customBuiltin="1"/>
    <cellStyle name="60% - Accent2" xfId="530" builtinId="36" hidden="1" customBuiltin="1"/>
    <cellStyle name="60% - Accent2" xfId="566" builtinId="36" hidden="1" customBuiltin="1"/>
    <cellStyle name="60% - Accent2" xfId="600" builtinId="36" hidden="1" customBuiltin="1"/>
    <cellStyle name="60% - Accent2" xfId="402" builtinId="36" hidden="1" customBuiltin="1"/>
    <cellStyle name="60% - Accent2" xfId="651" builtinId="36" hidden="1" customBuiltin="1"/>
    <cellStyle name="60% - Accent2" xfId="685" builtinId="36" hidden="1" customBuiltin="1"/>
    <cellStyle name="60% - Accent2" xfId="722" builtinId="36" hidden="1" customBuiltin="1"/>
    <cellStyle name="60% - Accent2" xfId="757" builtinId="36" hidden="1" customBuiltin="1"/>
    <cellStyle name="60% - Accent2" xfId="791" builtinId="36" hidden="1" customBuiltin="1"/>
    <cellStyle name="60% - Accent2" xfId="392" builtinId="36" hidden="1" customBuiltin="1"/>
    <cellStyle name="60% - Accent2" xfId="732" builtinId="36" hidden="1" customBuiltin="1"/>
    <cellStyle name="60% - Accent2" xfId="816" builtinId="36" hidden="1" customBuiltin="1"/>
    <cellStyle name="60% - Accent2" xfId="854" builtinId="36" hidden="1" customBuiltin="1"/>
    <cellStyle name="60% - Accent2" xfId="890" builtinId="36" hidden="1" customBuiltin="1"/>
    <cellStyle name="60% - Accent2" xfId="925" builtinId="36" hidden="1" customBuiltin="1"/>
    <cellStyle name="60% - Accent2" xfId="943" builtinId="36" hidden="1" customBuiltin="1"/>
    <cellStyle name="60% - Accent2" xfId="988" builtinId="36" hidden="1" customBuiltin="1"/>
    <cellStyle name="60% - Accent2" xfId="1021" builtinId="36" hidden="1" customBuiltin="1"/>
    <cellStyle name="60% - Accent2" xfId="1055" builtinId="36" hidden="1" customBuiltin="1"/>
    <cellStyle name="60% - Accent2" xfId="1087" builtinId="36" hidden="1" customBuiltin="1"/>
    <cellStyle name="60% - Accent2" xfId="1118" builtinId="36" hidden="1" customBuiltin="1"/>
    <cellStyle name="60% - Accent2" xfId="702" builtinId="36" hidden="1" customBuiltin="1"/>
    <cellStyle name="60% - Accent2" xfId="1063" builtinId="36" hidden="1" customBuiltin="1"/>
    <cellStyle name="60% - Accent2" xfId="1140" builtinId="36" hidden="1" customBuiltin="1"/>
    <cellStyle name="60% - Accent2" xfId="1175" builtinId="36" hidden="1" customBuiltin="1"/>
    <cellStyle name="60% - Accent2" xfId="1211" builtinId="36" hidden="1" customBuiltin="1"/>
    <cellStyle name="60% - Accent2" xfId="1245" builtinId="36" hidden="1" customBuiltin="1"/>
    <cellStyle name="60% - Accent2" xfId="1285" builtinId="36" hidden="1" customBuiltin="1"/>
    <cellStyle name="60% - Accent2" xfId="1330" builtinId="36" hidden="1" customBuiltin="1"/>
    <cellStyle name="60% - Accent2" xfId="1363" builtinId="36" hidden="1" customBuiltin="1"/>
    <cellStyle name="60% - Accent2" xfId="1397" builtinId="36" hidden="1" customBuiltin="1"/>
    <cellStyle name="60% - Accent2" xfId="1429" builtinId="36" hidden="1" customBuiltin="1"/>
    <cellStyle name="60% - Accent2" xfId="1460" builtinId="36" hidden="1" customBuiltin="1"/>
    <cellStyle name="60% - Accent2" xfId="1276" builtinId="36" hidden="1" customBuiltin="1"/>
    <cellStyle name="60% - Accent2" xfId="1405" builtinId="36" hidden="1" customBuiltin="1"/>
    <cellStyle name="60% - Accent2" xfId="1482" builtinId="36" hidden="1" customBuiltin="1"/>
    <cellStyle name="60% - Accent2" xfId="1517" builtinId="36" hidden="1" customBuiltin="1"/>
    <cellStyle name="60% - Accent2" xfId="1553" builtinId="36" hidden="1" customBuiltin="1"/>
    <cellStyle name="60% - Accent2" xfId="1587" builtinId="36" hidden="1" customBuiltin="1"/>
    <cellStyle name="60% - Accent2" xfId="1622" builtinId="36" hidden="1" customBuiltin="1"/>
    <cellStyle name="60% - Accent2" xfId="1738" builtinId="36" hidden="1" customBuiltin="1"/>
    <cellStyle name="60% - Accent2" xfId="1759" builtinId="36" hidden="1" customBuiltin="1"/>
    <cellStyle name="60% - Accent2" xfId="1781" builtinId="36" hidden="1" customBuiltin="1"/>
    <cellStyle name="60% - Accent2" xfId="1803" builtinId="36" hidden="1" customBuiltin="1"/>
    <cellStyle name="60% - Accent2" xfId="1824" builtinId="36" hidden="1" customBuiltin="1"/>
    <cellStyle name="60% - Accent2" xfId="1849" builtinId="36" hidden="1" customBuiltin="1"/>
    <cellStyle name="60% - Accent2" xfId="2028" builtinId="36" hidden="1" customBuiltin="1"/>
    <cellStyle name="60% - Accent2" xfId="2049" builtinId="36" hidden="1" customBuiltin="1"/>
    <cellStyle name="60% - Accent2" xfId="2072" builtinId="36" hidden="1" customBuiltin="1"/>
    <cellStyle name="60% - Accent2" xfId="2094" builtinId="36" hidden="1" customBuiltin="1"/>
    <cellStyle name="60% - Accent2" xfId="2115" builtinId="36" hidden="1" customBuiltin="1"/>
    <cellStyle name="60% - Accent2" xfId="1993" builtinId="36" hidden="1" customBuiltin="1"/>
    <cellStyle name="60% - Accent2" xfId="2151" builtinId="36" hidden="1" customBuiltin="1"/>
    <cellStyle name="60% - Accent2" xfId="2181" builtinId="36" hidden="1" customBuiltin="1"/>
    <cellStyle name="60% - Accent2" xfId="2215" builtinId="36" hidden="1" customBuiltin="1"/>
    <cellStyle name="60% - Accent2" xfId="2245" builtinId="36" hidden="1" customBuiltin="1"/>
    <cellStyle name="60% - Accent2" xfId="2276" builtinId="36" hidden="1" customBuiltin="1"/>
    <cellStyle name="60% - Accent2" xfId="1984" builtinId="36" hidden="1" customBuiltin="1"/>
    <cellStyle name="60% - Accent2" xfId="2223" builtinId="36" hidden="1" customBuiltin="1"/>
    <cellStyle name="60% - Accent2" xfId="2293" builtinId="36" hidden="1" customBuiltin="1"/>
    <cellStyle name="60% - Accent2" xfId="2318" builtinId="36" hidden="1" customBuiltin="1"/>
    <cellStyle name="60% - Accent2" xfId="2340" builtinId="36" hidden="1" customBuiltin="1"/>
    <cellStyle name="60% - Accent2" xfId="2361" builtinId="36" hidden="1" customBuiltin="1"/>
    <cellStyle name="60% - Accent2" xfId="2370" builtinId="36" hidden="1" customBuiltin="1"/>
    <cellStyle name="60% - Accent2" xfId="2406" builtinId="36" hidden="1" customBuiltin="1"/>
    <cellStyle name="60% - Accent2" xfId="2435" builtinId="36" hidden="1" customBuiltin="1"/>
    <cellStyle name="60% - Accent2" xfId="2466" builtinId="36" hidden="1" customBuiltin="1"/>
    <cellStyle name="60% - Accent2" xfId="2494" builtinId="36" hidden="1" customBuiltin="1"/>
    <cellStyle name="60% - Accent2" xfId="2522" builtinId="36" hidden="1" customBuiltin="1"/>
    <cellStyle name="60% - Accent2" xfId="2195" builtinId="36" hidden="1" customBuiltin="1"/>
    <cellStyle name="60% - Accent2" xfId="2473" builtinId="36" hidden="1" customBuiltin="1"/>
    <cellStyle name="60% - Accent2" xfId="2537" builtinId="36" hidden="1" customBuiltin="1"/>
    <cellStyle name="60% - Accent2" xfId="2559" builtinId="36" hidden="1" customBuiltin="1"/>
    <cellStyle name="60% - Accent2" xfId="2581" builtinId="36" hidden="1" customBuiltin="1"/>
    <cellStyle name="60% - Accent2" xfId="2602" builtinId="36" hidden="1" customBuiltin="1"/>
    <cellStyle name="60% - Accent2" xfId="2630" builtinId="36" hidden="1" customBuiltin="1"/>
    <cellStyle name="60% - Accent2" xfId="2666" builtinId="36" hidden="1" customBuiltin="1"/>
    <cellStyle name="60% - Accent2" xfId="2695" builtinId="36" hidden="1" customBuiltin="1"/>
    <cellStyle name="60% - Accent2" xfId="2726" builtinId="36" hidden="1" customBuiltin="1"/>
    <cellStyle name="60% - Accent2" xfId="2754" builtinId="36" hidden="1" customBuiltin="1"/>
    <cellStyle name="60% - Accent2" xfId="2782" builtinId="36" hidden="1" customBuiltin="1"/>
    <cellStyle name="60% - Accent2" xfId="2622" builtinId="36" hidden="1" customBuiltin="1"/>
    <cellStyle name="60% - Accent2" xfId="2733" builtinId="36" hidden="1" customBuiltin="1"/>
    <cellStyle name="60% - Accent2" xfId="2797" builtinId="36" hidden="1" customBuiltin="1"/>
    <cellStyle name="60% - Accent2" xfId="2819" builtinId="36" hidden="1" customBuiltin="1"/>
    <cellStyle name="60% - Accent2" xfId="2841" builtinId="36" hidden="1" customBuiltin="1"/>
    <cellStyle name="60% - Accent2" xfId="2862" builtinId="36" hidden="1" customBuiltin="1"/>
    <cellStyle name="60% - Accent2" xfId="2888" builtinId="36" hidden="1" customBuiltin="1"/>
    <cellStyle name="60% - Accent2" xfId="1905" builtinId="36" hidden="1" customBuiltin="1"/>
    <cellStyle name="60% - Accent2" xfId="1965" builtinId="36" hidden="1" customBuiltin="1"/>
    <cellStyle name="60% - Accent2" xfId="1946" builtinId="36" hidden="1" customBuiltin="1"/>
    <cellStyle name="60% - Accent2" xfId="1974" builtinId="36" hidden="1" customBuiltin="1"/>
    <cellStyle name="60% - Accent2" xfId="1956" builtinId="36" hidden="1" customBuiltin="1"/>
    <cellStyle name="60% - Accent2" xfId="1871" builtinId="36" hidden="1" customBuiltin="1"/>
    <cellStyle name="60% - Accent2" xfId="3035" builtinId="36" hidden="1" customBuiltin="1"/>
    <cellStyle name="60% - Accent2" xfId="3056" builtinId="36" hidden="1" customBuiltin="1"/>
    <cellStyle name="60% - Accent2" xfId="3079" builtinId="36" hidden="1" customBuiltin="1"/>
    <cellStyle name="60% - Accent2" xfId="3100" builtinId="36" hidden="1" customBuiltin="1"/>
    <cellStyle name="60% - Accent2" xfId="3121" builtinId="36" hidden="1" customBuiltin="1"/>
    <cellStyle name="60% - Accent2" xfId="3002" builtinId="36" hidden="1" customBuiltin="1"/>
    <cellStyle name="60% - Accent2" xfId="3156" builtinId="36" hidden="1" customBuiltin="1"/>
    <cellStyle name="60% - Accent2" xfId="3186" builtinId="36" hidden="1" customBuiltin="1"/>
    <cellStyle name="60% - Accent2" xfId="3220" builtinId="36" hidden="1" customBuiltin="1"/>
    <cellStyle name="60% - Accent2" xfId="3249" builtinId="36" hidden="1" customBuiltin="1"/>
    <cellStyle name="60% - Accent2" xfId="3280" builtinId="36" hidden="1" customBuiltin="1"/>
    <cellStyle name="60% - Accent2" xfId="2993" builtinId="36" hidden="1" customBuiltin="1"/>
    <cellStyle name="60% - Accent2" xfId="3228" builtinId="36" hidden="1" customBuiltin="1"/>
    <cellStyle name="60% - Accent2" xfId="3297" builtinId="36" hidden="1" customBuiltin="1"/>
    <cellStyle name="60% - Accent2" xfId="3322" builtinId="36" hidden="1" customBuiltin="1"/>
    <cellStyle name="60% - Accent2" xfId="3343" builtinId="36" hidden="1" customBuiltin="1"/>
    <cellStyle name="60% - Accent2" xfId="3364" builtinId="36" hidden="1" customBuiltin="1"/>
    <cellStyle name="60% - Accent2" xfId="3373" builtinId="36" hidden="1" customBuiltin="1"/>
    <cellStyle name="60% - Accent2" xfId="3407" builtinId="36" hidden="1" customBuiltin="1"/>
    <cellStyle name="60% - Accent2" xfId="3436" builtinId="36" hidden="1" customBuiltin="1"/>
    <cellStyle name="60% - Accent2" xfId="3467" builtinId="36" hidden="1" customBuiltin="1"/>
    <cellStyle name="60% - Accent2" xfId="3494" builtinId="36" hidden="1" customBuiltin="1"/>
    <cellStyle name="60% - Accent2" xfId="3522" builtinId="36" hidden="1" customBuiltin="1"/>
    <cellStyle name="60% - Accent2" xfId="3200" builtinId="36" hidden="1" customBuiltin="1"/>
    <cellStyle name="60% - Accent2" xfId="3474" builtinId="36" hidden="1" customBuiltin="1"/>
    <cellStyle name="60% - Accent2" xfId="3537" builtinId="36" hidden="1" customBuiltin="1"/>
    <cellStyle name="60% - Accent2" xfId="3559" builtinId="36" hidden="1" customBuiltin="1"/>
    <cellStyle name="60% - Accent2" xfId="3580" builtinId="36" hidden="1" customBuiltin="1"/>
    <cellStyle name="60% - Accent2" xfId="3601" builtinId="36" hidden="1" customBuiltin="1"/>
    <cellStyle name="60% - Accent2" xfId="3629" builtinId="36" hidden="1" customBuiltin="1"/>
    <cellStyle name="60% - Accent2" xfId="3663" builtinId="36" hidden="1" customBuiltin="1"/>
    <cellStyle name="60% - Accent2" xfId="3692" builtinId="36" hidden="1" customBuiltin="1"/>
    <cellStyle name="60% - Accent2" xfId="3723" builtinId="36" hidden="1" customBuiltin="1"/>
    <cellStyle name="60% - Accent2" xfId="3750" builtinId="36" hidden="1" customBuiltin="1"/>
    <cellStyle name="60% - Accent2" xfId="3778" builtinId="36" hidden="1" customBuiltin="1"/>
    <cellStyle name="60% - Accent2" xfId="3621" builtinId="36" hidden="1" customBuiltin="1"/>
    <cellStyle name="60% - Accent2" xfId="3730" builtinId="36" hidden="1" customBuiltin="1"/>
    <cellStyle name="60% - Accent2" xfId="3793" builtinId="36" hidden="1" customBuiltin="1"/>
    <cellStyle name="60% - Accent2" xfId="3815" builtinId="36" hidden="1" customBuiltin="1"/>
    <cellStyle name="60% - Accent2" xfId="3836" builtinId="36" hidden="1" customBuiltin="1"/>
    <cellStyle name="60% - Accent2" xfId="3857" builtinId="36" hidden="1" customBuiltin="1"/>
    <cellStyle name="60% - Accent2" xfId="3878" builtinId="36" hidden="1" customBuiltin="1"/>
    <cellStyle name="60% - Accent2" xfId="3923" builtinId="36" hidden="1" customBuiltin="1"/>
    <cellStyle name="60% - Accent2" xfId="3957" builtinId="36" hidden="1" customBuiltin="1"/>
    <cellStyle name="60% - Accent2" xfId="3994" builtinId="36" hidden="1" customBuiltin="1"/>
    <cellStyle name="60% - Accent2" xfId="4031" builtinId="36" hidden="1" customBuiltin="1"/>
    <cellStyle name="60% - Accent2" xfId="4065" builtinId="36" hidden="1" customBuiltin="1"/>
    <cellStyle name="60% - Accent2" xfId="4263" builtinId="36" hidden="1" customBuiltin="1"/>
    <cellStyle name="60% - Accent2" xfId="6394" builtinId="36" hidden="1" customBuiltin="1"/>
    <cellStyle name="60% - Accent2" xfId="6417" builtinId="36" hidden="1" customBuiltin="1"/>
    <cellStyle name="60% - Accent2" xfId="6447" builtinId="36" hidden="1" customBuiltin="1"/>
    <cellStyle name="60% - Accent2" xfId="6473" builtinId="36" hidden="1" customBuiltin="1"/>
    <cellStyle name="60% - Accent2" xfId="6494" builtinId="36" hidden="1" customBuiltin="1"/>
    <cellStyle name="60% - Accent2" xfId="6349" builtinId="36" hidden="1" customBuiltin="1"/>
    <cellStyle name="60% - Accent2" xfId="6539" builtinId="36" hidden="1" customBuiltin="1"/>
    <cellStyle name="60% - Accent2" xfId="6573" builtinId="36" hidden="1" customBuiltin="1"/>
    <cellStyle name="60% - Accent2" xfId="6611" builtinId="36" hidden="1" customBuiltin="1"/>
    <cellStyle name="60% - Accent2" xfId="6647" builtinId="36" hidden="1" customBuiltin="1"/>
    <cellStyle name="60% - Accent2" xfId="6681" builtinId="36" hidden="1" customBuiltin="1"/>
    <cellStyle name="60% - Accent2" xfId="6338" builtinId="36" hidden="1" customBuiltin="1"/>
    <cellStyle name="60% - Accent2" xfId="6621" builtinId="36" hidden="1" customBuiltin="1"/>
    <cellStyle name="60% - Accent2" xfId="6706" builtinId="36" hidden="1" customBuiltin="1"/>
    <cellStyle name="60% - Accent2" xfId="6744" builtinId="36" hidden="1" customBuiltin="1"/>
    <cellStyle name="60% - Accent2" xfId="6780" builtinId="36" hidden="1" customBuiltin="1"/>
    <cellStyle name="60% - Accent2" xfId="6815" builtinId="36" hidden="1" customBuiltin="1"/>
    <cellStyle name="60% - Accent2" xfId="6833" builtinId="36" hidden="1" customBuiltin="1"/>
    <cellStyle name="60% - Accent2" xfId="6878" builtinId="36" hidden="1" customBuiltin="1"/>
    <cellStyle name="60% - Accent2" xfId="6911" builtinId="36" hidden="1" customBuiltin="1"/>
    <cellStyle name="60% - Accent2" xfId="6946" builtinId="36" hidden="1" customBuiltin="1"/>
    <cellStyle name="60% - Accent2" xfId="6978" builtinId="36" hidden="1" customBuiltin="1"/>
    <cellStyle name="60% - Accent2" xfId="7009" builtinId="36" hidden="1" customBuiltin="1"/>
    <cellStyle name="60% - Accent2" xfId="6590" builtinId="36" hidden="1" customBuiltin="1"/>
    <cellStyle name="60% - Accent2" xfId="6954" builtinId="36" hidden="1" customBuiltin="1"/>
    <cellStyle name="60% - Accent2" xfId="7031" builtinId="36" hidden="1" customBuiltin="1"/>
    <cellStyle name="60% - Accent2" xfId="7066" builtinId="36" hidden="1" customBuiltin="1"/>
    <cellStyle name="60% - Accent2" xfId="7102" builtinId="36" hidden="1" customBuiltin="1"/>
    <cellStyle name="60% - Accent2" xfId="7136" builtinId="36" hidden="1" customBuiltin="1"/>
    <cellStyle name="60% - Accent2" xfId="7176" builtinId="36" hidden="1" customBuiltin="1"/>
    <cellStyle name="60% - Accent2" xfId="7222" builtinId="36" hidden="1" customBuiltin="1"/>
    <cellStyle name="60% - Accent2" xfId="7256" builtinId="36" hidden="1" customBuiltin="1"/>
    <cellStyle name="60% - Accent2" xfId="7291" builtinId="36" hidden="1" customBuiltin="1"/>
    <cellStyle name="60% - Accent2" xfId="7323" builtinId="36" hidden="1" customBuiltin="1"/>
    <cellStyle name="60% - Accent2" xfId="7354" builtinId="36" hidden="1" customBuiltin="1"/>
    <cellStyle name="60% - Accent2" xfId="7167" builtinId="36" hidden="1" customBuiltin="1"/>
    <cellStyle name="60% - Accent2" xfId="7299" builtinId="36" hidden="1" customBuiltin="1"/>
    <cellStyle name="60% - Accent2" xfId="7376" builtinId="36" hidden="1" customBuiltin="1"/>
    <cellStyle name="60% - Accent2" xfId="7412" builtinId="36" hidden="1" customBuiltin="1"/>
    <cellStyle name="60% - Accent2" xfId="7448" builtinId="36" hidden="1" customBuiltin="1"/>
    <cellStyle name="60% - Accent2" xfId="7482" builtinId="36" hidden="1" customBuiltin="1"/>
    <cellStyle name="60% - Accent2" xfId="7527" builtinId="36" hidden="1" customBuiltin="1"/>
    <cellStyle name="60% - Accent2" xfId="7979" builtinId="36" hidden="1" customBuiltin="1"/>
    <cellStyle name="60% - Accent2" xfId="8000" builtinId="36" hidden="1" customBuiltin="1"/>
    <cellStyle name="60% - Accent2" xfId="8023" builtinId="36" hidden="1" customBuiltin="1"/>
    <cellStyle name="60% - Accent2" xfId="8046" builtinId="36" hidden="1" customBuiltin="1"/>
    <cellStyle name="60% - Accent2" xfId="8067" builtinId="36" hidden="1" customBuiltin="1"/>
    <cellStyle name="60% - Accent2" xfId="8111" builtinId="36" hidden="1" customBuiltin="1"/>
    <cellStyle name="60% - Accent2" xfId="8577" builtinId="36" hidden="1" customBuiltin="1"/>
    <cellStyle name="60% - Accent2" xfId="8600" builtinId="36" hidden="1" customBuiltin="1"/>
    <cellStyle name="60% - Accent2" xfId="8628" builtinId="36" hidden="1" customBuiltin="1"/>
    <cellStyle name="60% - Accent2" xfId="8652" builtinId="36" hidden="1" customBuiltin="1"/>
    <cellStyle name="60% - Accent2" xfId="8677" builtinId="36" hidden="1" customBuiltin="1"/>
    <cellStyle name="60% - Accent2" xfId="8539" builtinId="36" hidden="1" customBuiltin="1"/>
    <cellStyle name="60% - Accent2" xfId="8715" builtinId="36" hidden="1" customBuiltin="1"/>
    <cellStyle name="60% - Accent2" xfId="8746" builtinId="36" hidden="1" customBuiltin="1"/>
    <cellStyle name="60% - Accent2" xfId="8781" builtinId="36" hidden="1" customBuiltin="1"/>
    <cellStyle name="60% - Accent2" xfId="8814" builtinId="36" hidden="1" customBuiltin="1"/>
    <cellStyle name="60% - Accent2" xfId="8845" builtinId="36" hidden="1" customBuiltin="1"/>
    <cellStyle name="60% - Accent2" xfId="8529" builtinId="36" hidden="1" customBuiltin="1"/>
    <cellStyle name="60% - Accent2" xfId="8791" builtinId="36" hidden="1" customBuiltin="1"/>
    <cellStyle name="60% - Accent2" xfId="8863" builtinId="36" hidden="1" customBuiltin="1"/>
    <cellStyle name="60% - Accent2" xfId="8892" builtinId="36" hidden="1" customBuiltin="1"/>
    <cellStyle name="60% - Accent2" xfId="8915" builtinId="36" hidden="1" customBuiltin="1"/>
    <cellStyle name="60% - Accent2" xfId="8939" builtinId="36" hidden="1" customBuiltin="1"/>
    <cellStyle name="60% - Accent2" xfId="8950" builtinId="36" hidden="1" customBuiltin="1"/>
    <cellStyle name="60% - Accent2" xfId="8989" builtinId="36" hidden="1" customBuiltin="1"/>
    <cellStyle name="60% - Accent2" xfId="9020" builtinId="36" hidden="1" customBuiltin="1"/>
    <cellStyle name="60% - Accent2" xfId="9053" builtinId="36" hidden="1" customBuiltin="1"/>
    <cellStyle name="60% - Accent2" xfId="9082" builtinId="36" hidden="1" customBuiltin="1"/>
    <cellStyle name="60% - Accent2" xfId="9110" builtinId="36" hidden="1" customBuiltin="1"/>
    <cellStyle name="60% - Accent2" xfId="8761" builtinId="36" hidden="1" customBuiltin="1"/>
    <cellStyle name="60% - Accent2" xfId="9061" builtinId="36" hidden="1" customBuiltin="1"/>
    <cellStyle name="60% - Accent2" xfId="9128" builtinId="36" hidden="1" customBuiltin="1"/>
    <cellStyle name="60% - Accent2" xfId="9153" builtinId="36" hidden="1" customBuiltin="1"/>
    <cellStyle name="60% - Accent2" xfId="9179" builtinId="36" hidden="1" customBuiltin="1"/>
    <cellStyle name="60% - Accent2" xfId="9204" builtinId="36" hidden="1" customBuiltin="1"/>
    <cellStyle name="60% - Accent2" xfId="9235" builtinId="36" hidden="1" customBuiltin="1"/>
    <cellStyle name="60% - Accent2" xfId="9274" builtinId="36" hidden="1" customBuiltin="1"/>
    <cellStyle name="60% - Accent2" xfId="9305" builtinId="36" hidden="1" customBuiltin="1"/>
    <cellStyle name="60% - Accent2" xfId="9337" builtinId="36" hidden="1" customBuiltin="1"/>
    <cellStyle name="60% - Accent2" xfId="9367" builtinId="36" hidden="1" customBuiltin="1"/>
    <cellStyle name="60% - Accent2" xfId="9395" builtinId="36" hidden="1" customBuiltin="1"/>
    <cellStyle name="60% - Accent2" xfId="9227" builtinId="36" hidden="1" customBuiltin="1"/>
    <cellStyle name="60% - Accent2" xfId="9345" builtinId="36" hidden="1" customBuiltin="1"/>
    <cellStyle name="60% - Accent2" xfId="9412" builtinId="36" hidden="1" customBuiltin="1"/>
    <cellStyle name="60% - Accent2" xfId="9437" builtinId="36" hidden="1" customBuiltin="1"/>
    <cellStyle name="60% - Accent2" xfId="9463" builtinId="36" hidden="1" customBuiltin="1"/>
    <cellStyle name="60% - Accent2" xfId="9487" builtinId="36" hidden="1" customBuiltin="1"/>
    <cellStyle name="60% - Accent2" xfId="9514" builtinId="36" hidden="1" customBuiltin="1"/>
    <cellStyle name="60% - Accent2" xfId="8310" builtinId="36" hidden="1" customBuiltin="1"/>
    <cellStyle name="60% - Accent2" xfId="8476" builtinId="36" hidden="1" customBuiltin="1"/>
    <cellStyle name="60% - Accent2" xfId="8453" builtinId="36" hidden="1" customBuiltin="1"/>
    <cellStyle name="60% - Accent2" xfId="8498" builtinId="36" hidden="1" customBuiltin="1"/>
    <cellStyle name="60% - Accent2" xfId="8467" builtinId="36" hidden="1" customBuiltin="1"/>
    <cellStyle name="60% - Accent2" xfId="8172" builtinId="36" hidden="1" customBuiltin="1"/>
    <cellStyle name="60% - Accent2" xfId="9677" builtinId="36" hidden="1" customBuiltin="1"/>
    <cellStyle name="60% - Accent2" xfId="9698" builtinId="36" hidden="1" customBuiltin="1"/>
    <cellStyle name="60% - Accent2" xfId="9721" builtinId="36" hidden="1" customBuiltin="1"/>
    <cellStyle name="60% - Accent2" xfId="9742" builtinId="36" hidden="1" customBuiltin="1"/>
    <cellStyle name="60% - Accent2" xfId="9763" builtinId="36" hidden="1" customBuiltin="1"/>
    <cellStyle name="60% - Accent2" xfId="9642" builtinId="36" hidden="1" customBuiltin="1"/>
    <cellStyle name="60% - Accent2" xfId="9800" builtinId="36" hidden="1" customBuiltin="1"/>
    <cellStyle name="60% - Accent2" xfId="9831" builtinId="36" hidden="1" customBuiltin="1"/>
    <cellStyle name="60% - Accent2" xfId="9865" builtinId="36" hidden="1" customBuiltin="1"/>
    <cellStyle name="60% - Accent2" xfId="9896" builtinId="36" hidden="1" customBuiltin="1"/>
    <cellStyle name="60% - Accent2" xfId="9927" builtinId="36" hidden="1" customBuiltin="1"/>
    <cellStyle name="60% - Accent2" xfId="9632" builtinId="36" hidden="1" customBuiltin="1"/>
    <cellStyle name="60% - Accent2" xfId="9874" builtinId="36" hidden="1" customBuiltin="1"/>
    <cellStyle name="60% - Accent2" xfId="9946" builtinId="36" hidden="1" customBuiltin="1"/>
    <cellStyle name="60% - Accent2" xfId="9975" builtinId="36" hidden="1" customBuiltin="1"/>
    <cellStyle name="60% - Accent2" xfId="10000" builtinId="36" hidden="1" customBuiltin="1"/>
    <cellStyle name="60% - Accent2" xfId="10023" builtinId="36" hidden="1" customBuiltin="1"/>
    <cellStyle name="60% - Accent2" xfId="10034" builtinId="36" hidden="1" customBuiltin="1"/>
    <cellStyle name="60% - Accent2" xfId="10069" builtinId="36" hidden="1" customBuiltin="1"/>
    <cellStyle name="60% - Accent2" xfId="10099" builtinId="36" hidden="1" customBuiltin="1"/>
    <cellStyle name="60% - Accent2" xfId="10130" builtinId="36" hidden="1" customBuiltin="1"/>
    <cellStyle name="60% - Accent2" xfId="10158" builtinId="36" hidden="1" customBuiltin="1"/>
    <cellStyle name="60% - Accent2" xfId="10186" builtinId="36" hidden="1" customBuiltin="1"/>
    <cellStyle name="60% - Accent2" xfId="9845" builtinId="36" hidden="1" customBuiltin="1"/>
    <cellStyle name="60% - Accent2" xfId="10138" builtinId="36" hidden="1" customBuiltin="1"/>
    <cellStyle name="60% - Accent2" xfId="10204" builtinId="36" hidden="1" customBuiltin="1"/>
    <cellStyle name="60% - Accent2" xfId="10230" builtinId="36" hidden="1" customBuiltin="1"/>
    <cellStyle name="60% - Accent2" xfId="10254" builtinId="36" hidden="1" customBuiltin="1"/>
    <cellStyle name="60% - Accent2" xfId="10278" builtinId="36" hidden="1" customBuiltin="1"/>
    <cellStyle name="60% - Accent2" xfId="10309" builtinId="36" hidden="1" customBuiltin="1"/>
    <cellStyle name="60% - Accent2" xfId="10347" builtinId="36" hidden="1" customBuiltin="1"/>
    <cellStyle name="60% - Accent2" xfId="10377" builtinId="36" hidden="1" customBuiltin="1"/>
    <cellStyle name="60% - Accent2" xfId="10409" builtinId="36" hidden="1" customBuiltin="1"/>
    <cellStyle name="60% - Accent2" xfId="10438" builtinId="36" hidden="1" customBuiltin="1"/>
    <cellStyle name="60% - Accent2" xfId="10466" builtinId="36" hidden="1" customBuiltin="1"/>
    <cellStyle name="60% - Accent2" xfId="10300" builtinId="36" hidden="1" customBuiltin="1"/>
    <cellStyle name="60% - Accent2" xfId="10417" builtinId="36" hidden="1" customBuiltin="1"/>
    <cellStyle name="60% - Accent2" xfId="10483" builtinId="36" hidden="1" customBuiltin="1"/>
    <cellStyle name="60% - Accent2" xfId="10510" builtinId="36" hidden="1" customBuiltin="1"/>
    <cellStyle name="60% - Accent2" xfId="10533" builtinId="36" hidden="1" customBuiltin="1"/>
    <cellStyle name="60% - Accent2" xfId="10556" builtinId="36" hidden="1" customBuiltin="1"/>
    <cellStyle name="60% - Accent2" xfId="10585" builtinId="36" hidden="1" customBuiltin="1"/>
    <cellStyle name="60% - Accent2" xfId="5218" builtinId="36" hidden="1" customBuiltin="1"/>
    <cellStyle name="60% - Accent2" xfId="7743" builtinId="36" hidden="1" customBuiltin="1"/>
    <cellStyle name="60% - Accent2" xfId="4466" builtinId="36" hidden="1" customBuiltin="1"/>
    <cellStyle name="60% - Accent2" xfId="7912" builtinId="36" hidden="1" customBuiltin="1"/>
    <cellStyle name="60% - Accent2" xfId="8301" builtinId="36" hidden="1" customBuiltin="1"/>
    <cellStyle name="60% - Accent2" xfId="8233" builtinId="36" hidden="1" customBuiltin="1"/>
    <cellStyle name="60% - Accent2" xfId="6023" builtinId="36" hidden="1" customBuiltin="1"/>
    <cellStyle name="60% - Accent2" xfId="4347" builtinId="36" hidden="1" customBuiltin="1"/>
    <cellStyle name="60% - Accent2" xfId="5656" builtinId="36" hidden="1" customBuiltin="1"/>
    <cellStyle name="60% - Accent2" xfId="4689" builtinId="36" hidden="1" customBuiltin="1"/>
    <cellStyle name="60% - Accent2" xfId="5515" builtinId="36" hidden="1" customBuiltin="1"/>
    <cellStyle name="60% - Accent2" xfId="5728" builtinId="36" hidden="1" customBuiltin="1"/>
    <cellStyle name="60% - Accent2" xfId="5413" builtinId="36" hidden="1" customBuiltin="1"/>
    <cellStyle name="60% - Accent2" xfId="4407" builtinId="36" hidden="1" customBuiltin="1"/>
    <cellStyle name="60% - Accent2" xfId="10624" builtinId="36" hidden="1" customBuiltin="1"/>
    <cellStyle name="60% - Accent2" xfId="8431" builtinId="36" hidden="1" customBuiltin="1"/>
    <cellStyle name="60% - Accent2" xfId="7959" builtinId="36" hidden="1" customBuiltin="1"/>
    <cellStyle name="60% - Accent2" xfId="5733" builtinId="36" hidden="1" customBuiltin="1"/>
    <cellStyle name="60% - Accent2" xfId="4798" builtinId="36" hidden="1" customBuiltin="1"/>
    <cellStyle name="60% - Accent2" xfId="7588" builtinId="36" hidden="1" customBuiltin="1"/>
    <cellStyle name="60% - Accent2" xfId="7674" builtinId="36" hidden="1" customBuiltin="1"/>
    <cellStyle name="60% - Accent2" xfId="8285" builtinId="36" hidden="1" customBuiltin="1"/>
    <cellStyle name="60% - Accent2" xfId="7700" builtinId="36" hidden="1" customBuiltin="1"/>
    <cellStyle name="60% - Accent2" xfId="4815" builtinId="36" hidden="1" customBuiltin="1"/>
    <cellStyle name="60% - Accent2" xfId="8339" builtinId="36" hidden="1" customBuiltin="1"/>
    <cellStyle name="60% - Accent2" xfId="8442" builtinId="36" hidden="1" customBuiltin="1"/>
    <cellStyle name="60% - Accent2" xfId="7870" builtinId="36" hidden="1" customBuiltin="1"/>
    <cellStyle name="60% - Accent2" xfId="5189" builtinId="36" hidden="1" customBuiltin="1"/>
    <cellStyle name="60% - Accent2" xfId="5809" builtinId="36" hidden="1" customBuiltin="1"/>
    <cellStyle name="60% - Accent2" xfId="7548" builtinId="36" hidden="1" customBuiltin="1"/>
    <cellStyle name="60% - Accent2" xfId="10769" builtinId="36" hidden="1" customBuiltin="1"/>
    <cellStyle name="60% - Accent2" xfId="5567" builtinId="36" hidden="1" customBuiltin="1"/>
    <cellStyle name="60% - Accent2" xfId="5477" builtinId="36" hidden="1" customBuiltin="1"/>
    <cellStyle name="60% - Accent2" xfId="5804" builtinId="36" hidden="1" customBuiltin="1"/>
    <cellStyle name="60% - Accent2" xfId="4890" builtinId="36" hidden="1" customBuiltin="1"/>
    <cellStyle name="60% - Accent2" xfId="4888" builtinId="36" hidden="1" customBuiltin="1"/>
    <cellStyle name="60% - Accent2" xfId="5694" builtinId="36" hidden="1" customBuiltin="1"/>
    <cellStyle name="60% - Accent2" xfId="5489" builtinId="36" hidden="1" customBuiltin="1"/>
    <cellStyle name="60% - Accent2" xfId="4373" builtinId="36" hidden="1" customBuiltin="1"/>
    <cellStyle name="60% - Accent2" xfId="4371" builtinId="36" hidden="1" customBuiltin="1"/>
    <cellStyle name="60% - Accent2" xfId="4942" builtinId="36" hidden="1" customBuiltin="1"/>
    <cellStyle name="60% - Accent2" xfId="5006" builtinId="36" hidden="1" customBuiltin="1"/>
    <cellStyle name="60% - Accent2" xfId="5791" builtinId="36" hidden="1" customBuiltin="1"/>
    <cellStyle name="60% - Accent2" xfId="5098" builtinId="36" hidden="1" customBuiltin="1"/>
    <cellStyle name="60% - Accent2" xfId="5382" builtinId="36" hidden="1" customBuiltin="1"/>
    <cellStyle name="60% - Accent2" xfId="6186" builtinId="36" hidden="1" customBuiltin="1"/>
    <cellStyle name="60% - Accent2" xfId="5777" builtinId="36" hidden="1" customBuiltin="1"/>
    <cellStyle name="60% - Accent2" xfId="4148" builtinId="36" hidden="1" customBuiltin="1"/>
    <cellStyle name="60% - Accent2" xfId="6280" builtinId="36" hidden="1" customBuiltin="1"/>
    <cellStyle name="60% - Accent2" xfId="8945" builtinId="36" hidden="1" customBuiltin="1"/>
    <cellStyle name="60% - Accent2" xfId="8582" builtinId="36" hidden="1" customBuiltin="1"/>
    <cellStyle name="60% - Accent2" xfId="5768" builtinId="36" hidden="1" customBuiltin="1"/>
    <cellStyle name="60% - Accent2" xfId="5764" builtinId="36" hidden="1" customBuiltin="1"/>
    <cellStyle name="60% - Accent2" xfId="6419" builtinId="36" hidden="1" customBuiltin="1"/>
    <cellStyle name="60% - Accent2" xfId="11022" builtinId="36" hidden="1" customBuiltin="1"/>
    <cellStyle name="60% - Accent2" xfId="11049" builtinId="36" hidden="1" customBuiltin="1"/>
    <cellStyle name="60% - Accent2" xfId="11080" builtinId="36" hidden="1" customBuiltin="1"/>
    <cellStyle name="60% - Accent2" xfId="11107" builtinId="36" hidden="1" customBuiltin="1"/>
    <cellStyle name="60% - Accent2" xfId="11133" builtinId="36" hidden="1" customBuiltin="1"/>
    <cellStyle name="60% - Accent2" xfId="10979" builtinId="36" hidden="1" customBuiltin="1"/>
    <cellStyle name="60% - Accent2" xfId="11180" builtinId="36" hidden="1" customBuiltin="1"/>
    <cellStyle name="60% - Accent2" xfId="11212" builtinId="36" hidden="1" customBuiltin="1"/>
    <cellStyle name="60% - Accent2" xfId="11246" builtinId="36" hidden="1" customBuiltin="1"/>
    <cellStyle name="60% - Accent2" xfId="11282" builtinId="36" hidden="1" customBuiltin="1"/>
    <cellStyle name="60% - Accent2" xfId="11313" builtinId="36" hidden="1" customBuiltin="1"/>
    <cellStyle name="60% - Accent2" xfId="10969" builtinId="36" hidden="1" customBuiltin="1"/>
    <cellStyle name="60% - Accent2" xfId="11256" builtinId="36" hidden="1" customBuiltin="1"/>
    <cellStyle name="60% - Accent2" xfId="11333" builtinId="36" hidden="1" customBuiltin="1"/>
    <cellStyle name="60% - Accent2" xfId="11365" builtinId="36" hidden="1" customBuiltin="1"/>
    <cellStyle name="60% - Accent2" xfId="11395" builtinId="36" hidden="1" customBuiltin="1"/>
    <cellStyle name="60% - Accent2" xfId="11421" builtinId="36" hidden="1" customBuiltin="1"/>
    <cellStyle name="60% - Accent2" xfId="11434" builtinId="36" hidden="1" customBuiltin="1"/>
    <cellStyle name="60% - Accent2" xfId="11477" builtinId="36" hidden="1" customBuiltin="1"/>
    <cellStyle name="60% - Accent2" xfId="11508" builtinId="36" hidden="1" customBuiltin="1"/>
    <cellStyle name="60% - Accent2" xfId="11540" builtinId="36" hidden="1" customBuiltin="1"/>
    <cellStyle name="60% - Accent2" xfId="11571" builtinId="36" hidden="1" customBuiltin="1"/>
    <cellStyle name="60% - Accent2" xfId="11600" builtinId="36" hidden="1" customBuiltin="1"/>
    <cellStyle name="60% - Accent2" xfId="11226" builtinId="36" hidden="1" customBuiltin="1"/>
    <cellStyle name="60% - Accent2" xfId="11548" builtinId="36" hidden="1" customBuiltin="1"/>
    <cellStyle name="60% - Accent2" xfId="11619" builtinId="36" hidden="1" customBuiltin="1"/>
    <cellStyle name="60% - Accent2" xfId="11646" builtinId="36" hidden="1" customBuiltin="1"/>
    <cellStyle name="60% - Accent2" xfId="11673" builtinId="36" hidden="1" customBuiltin="1"/>
    <cellStyle name="60% - Accent2" xfId="11700" builtinId="36" hidden="1" customBuiltin="1"/>
    <cellStyle name="60% - Accent2" xfId="11732" builtinId="36" hidden="1" customBuiltin="1"/>
    <cellStyle name="60% - Accent2" xfId="11775" builtinId="36" hidden="1" customBuiltin="1"/>
    <cellStyle name="60% - Accent2" xfId="11806" builtinId="36" hidden="1" customBuiltin="1"/>
    <cellStyle name="60% - Accent2" xfId="11838" builtinId="36" hidden="1" customBuiltin="1"/>
    <cellStyle name="60% - Accent2" xfId="11868" builtinId="36" hidden="1" customBuiltin="1"/>
    <cellStyle name="60% - Accent2" xfId="11896" builtinId="36" hidden="1" customBuiltin="1"/>
    <cellStyle name="60% - Accent2" xfId="11724" builtinId="36" hidden="1" customBuiltin="1"/>
    <cellStyle name="60% - Accent2" xfId="11846" builtinId="36" hidden="1" customBuiltin="1"/>
    <cellStyle name="60% - Accent2" xfId="11915" builtinId="36" hidden="1" customBuiltin="1"/>
    <cellStyle name="60% - Accent2" xfId="11941" builtinId="36" hidden="1" customBuiltin="1"/>
    <cellStyle name="60% - Accent2" xfId="11971" builtinId="36" hidden="1" customBuiltin="1"/>
    <cellStyle name="60% - Accent2" xfId="11999" builtinId="36" hidden="1" customBuiltin="1"/>
    <cellStyle name="60% - Accent2" xfId="12027" builtinId="36" hidden="1" customBuiltin="1"/>
    <cellStyle name="60% - Accent2" xfId="5908" builtinId="36" hidden="1" customBuiltin="1"/>
    <cellStyle name="60% - Accent2" xfId="10941" builtinId="36" hidden="1" customBuiltin="1"/>
    <cellStyle name="60% - Accent2" xfId="10921" builtinId="36" hidden="1" customBuiltin="1"/>
    <cellStyle name="60% - Accent2" xfId="10955" builtinId="36" hidden="1" customBuiltin="1"/>
    <cellStyle name="60% - Accent2" xfId="10932" builtinId="36" hidden="1" customBuiltin="1"/>
    <cellStyle name="60% - Accent2" xfId="8256" builtinId="36" hidden="1" customBuiltin="1"/>
    <cellStyle name="60% - Accent2" xfId="12176" builtinId="36" hidden="1" customBuiltin="1"/>
    <cellStyle name="60% - Accent2" xfId="12197" builtinId="36" hidden="1" customBuiltin="1"/>
    <cellStyle name="60% - Accent2" xfId="12220" builtinId="36" hidden="1" customBuiltin="1"/>
    <cellStyle name="60% - Accent2" xfId="12241" builtinId="36" hidden="1" customBuiltin="1"/>
    <cellStyle name="60% - Accent2" xfId="12262" builtinId="36" hidden="1" customBuiltin="1"/>
    <cellStyle name="60% - Accent2" xfId="12141" builtinId="36" hidden="1" customBuiltin="1"/>
    <cellStyle name="60% - Accent2" xfId="12303" builtinId="36" hidden="1" customBuiltin="1"/>
    <cellStyle name="60% - Accent2" xfId="12334" builtinId="36" hidden="1" customBuiltin="1"/>
    <cellStyle name="60% - Accent2" xfId="12369" builtinId="36" hidden="1" customBuiltin="1"/>
    <cellStyle name="60% - Accent2" xfId="12399" builtinId="36" hidden="1" customBuiltin="1"/>
    <cellStyle name="60% - Accent2" xfId="12431" builtinId="36" hidden="1" customBuiltin="1"/>
    <cellStyle name="60% - Accent2" xfId="12132" builtinId="36" hidden="1" customBuiltin="1"/>
    <cellStyle name="60% - Accent2" xfId="12377" builtinId="36" hidden="1" customBuiltin="1"/>
    <cellStyle name="60% - Accent2" xfId="12453" builtinId="36" hidden="1" customBuiltin="1"/>
    <cellStyle name="60% - Accent2" xfId="12483" builtinId="36" hidden="1" customBuiltin="1"/>
    <cellStyle name="60% - Accent2" xfId="12510" builtinId="36" hidden="1" customBuiltin="1"/>
    <cellStyle name="60% - Accent2" xfId="12536" builtinId="36" hidden="1" customBuiltin="1"/>
    <cellStyle name="60% - Accent2" xfId="12547" builtinId="36" hidden="1" customBuiltin="1"/>
    <cellStyle name="60% - Accent2" xfId="12586" builtinId="36" hidden="1" customBuiltin="1"/>
    <cellStyle name="60% - Accent2" xfId="12617" builtinId="36" hidden="1" customBuiltin="1"/>
    <cellStyle name="60% - Accent2" xfId="12648" builtinId="36" hidden="1" customBuiltin="1"/>
    <cellStyle name="60% - Accent2" xfId="12677" builtinId="36" hidden="1" customBuiltin="1"/>
    <cellStyle name="60% - Accent2" xfId="12705" builtinId="36" hidden="1" customBuiltin="1"/>
    <cellStyle name="60% - Accent2" xfId="12349" builtinId="36" hidden="1" customBuiltin="1"/>
    <cellStyle name="60% - Accent2" xfId="12656" builtinId="36" hidden="1" customBuiltin="1"/>
    <cellStyle name="60% - Accent2" xfId="12724" builtinId="36" hidden="1" customBuiltin="1"/>
    <cellStyle name="60% - Accent2" xfId="12751" builtinId="36" hidden="1" customBuiltin="1"/>
    <cellStyle name="60% - Accent2" xfId="12779" builtinId="36" hidden="1" customBuiltin="1"/>
    <cellStyle name="60% - Accent2" xfId="12807" builtinId="36" hidden="1" customBuiltin="1"/>
    <cellStyle name="60% - Accent2" xfId="12840" builtinId="36" hidden="1" customBuiltin="1"/>
    <cellStyle name="60% - Accent2" xfId="12880" builtinId="36" hidden="1" customBuiltin="1"/>
    <cellStyle name="60% - Accent2" xfId="12910" builtinId="36" hidden="1" customBuiltin="1"/>
    <cellStyle name="60% - Accent2" xfId="12941" builtinId="36" hidden="1" customBuiltin="1"/>
    <cellStyle name="60% - Accent2" xfId="12969" builtinId="36" hidden="1" customBuiltin="1"/>
    <cellStyle name="60% - Accent2" xfId="12997" builtinId="36" hidden="1" customBuiltin="1"/>
    <cellStyle name="60% - Accent2" xfId="12832" builtinId="36" hidden="1" customBuiltin="1"/>
    <cellStyle name="60% - Accent2" xfId="12948" builtinId="36" hidden="1" customBuiltin="1"/>
    <cellStyle name="60% - Accent2" xfId="13016" builtinId="36" hidden="1" customBuiltin="1"/>
    <cellStyle name="60% - Accent2" xfId="13043" builtinId="36" hidden="1" customBuiltin="1"/>
    <cellStyle name="60% - Accent2" xfId="13069" builtinId="36" hidden="1" customBuiltin="1"/>
    <cellStyle name="60% - Accent2" xfId="13094" builtinId="36" hidden="1" customBuiltin="1"/>
    <cellStyle name="60% - Accent2" xfId="13116" builtinId="36" hidden="1" customBuiltin="1"/>
    <cellStyle name="60% - Accent2" xfId="4353" builtinId="36" hidden="1" customBuiltin="1"/>
    <cellStyle name="60% - Accent2" xfId="4583" builtinId="36" hidden="1" customBuiltin="1"/>
    <cellStyle name="60% - Accent2" xfId="7765" builtinId="36" hidden="1" customBuiltin="1"/>
    <cellStyle name="60% - Accent2" xfId="6272" builtinId="36" hidden="1" customBuiltin="1"/>
    <cellStyle name="60% - Accent2" xfId="5871" builtinId="36" hidden="1" customBuiltin="1"/>
    <cellStyle name="60% - Accent2" xfId="7581" builtinId="36" hidden="1" customBuiltin="1"/>
    <cellStyle name="60% - Accent2" xfId="4312" builtinId="36" hidden="1" customBuiltin="1"/>
    <cellStyle name="60% - Accent2" xfId="12809" builtinId="36" hidden="1" customBuiltin="1"/>
    <cellStyle name="60% - Accent2" xfId="6125" builtinId="36" hidden="1" customBuiltin="1"/>
    <cellStyle name="60% - Accent2" xfId="10637" builtinId="36" hidden="1" customBuiltin="1"/>
    <cellStyle name="60% - Accent2" xfId="5641" builtinId="36" hidden="1" customBuiltin="1"/>
    <cellStyle name="60% - Accent2" xfId="7826" builtinId="36" hidden="1" customBuiltin="1"/>
    <cellStyle name="60% - Accent2" xfId="5950" builtinId="36" hidden="1" customBuiltin="1"/>
    <cellStyle name="60% - Accent2" xfId="4680" builtinId="36" hidden="1" customBuiltin="1"/>
    <cellStyle name="60% - Accent2" xfId="7855" builtinId="36" hidden="1" customBuiltin="1"/>
    <cellStyle name="60% - Accent2" xfId="10700" builtinId="36" hidden="1" customBuiltin="1"/>
    <cellStyle name="60% - Accent2" xfId="5333" builtinId="36" hidden="1" customBuiltin="1"/>
    <cellStyle name="60% - Accent2" xfId="11783" builtinId="36" hidden="1" customBuiltin="1"/>
    <cellStyle name="60% - Accent2" xfId="7596" builtinId="36" hidden="1" customBuiltin="1"/>
    <cellStyle name="60% - Accent2" xfId="13145" builtinId="36" hidden="1" customBuiltin="1"/>
    <cellStyle name="60% - Accent2" xfId="13183" builtinId="36" hidden="1" customBuiltin="1"/>
    <cellStyle name="60% - Accent2" xfId="13219" builtinId="36" hidden="1" customBuiltin="1"/>
    <cellStyle name="60% - Accent2" xfId="13254" builtinId="36" hidden="1" customBuiltin="1"/>
    <cellStyle name="60% - Accent2" xfId="13272" builtinId="36" hidden="1" customBuiltin="1"/>
    <cellStyle name="60% - Accent2" xfId="13317" builtinId="36" hidden="1" customBuiltin="1"/>
    <cellStyle name="60% - Accent2" xfId="13350" builtinId="36" hidden="1" customBuiltin="1"/>
    <cellStyle name="60% - Accent2" xfId="13384" builtinId="36" hidden="1" customBuiltin="1"/>
    <cellStyle name="60% - Accent2" xfId="13416" builtinId="36" hidden="1" customBuiltin="1"/>
    <cellStyle name="60% - Accent2" xfId="13447" builtinId="36" hidden="1" customBuiltin="1"/>
    <cellStyle name="60% - Accent2" xfId="6426" builtinId="36" hidden="1" customBuiltin="1"/>
    <cellStyle name="60% - Accent2" xfId="13392" builtinId="36" hidden="1" customBuiltin="1"/>
    <cellStyle name="60% - Accent2" xfId="13469" builtinId="36" hidden="1" customBuiltin="1"/>
    <cellStyle name="60% - Accent2" xfId="13504" builtinId="36" hidden="1" customBuiltin="1"/>
    <cellStyle name="60% - Accent2" xfId="13540" builtinId="36" hidden="1" customBuiltin="1"/>
    <cellStyle name="60% - Accent2" xfId="13574" builtinId="36" hidden="1" customBuiltin="1"/>
    <cellStyle name="60% - Accent2" xfId="13614" builtinId="36" hidden="1" customBuiltin="1"/>
    <cellStyle name="60% - Accent2" xfId="13659" builtinId="36" hidden="1" customBuiltin="1"/>
    <cellStyle name="60% - Accent2" xfId="13692" builtinId="36" hidden="1" customBuiltin="1"/>
    <cellStyle name="60% - Accent2" xfId="13726" builtinId="36" hidden="1" customBuiltin="1"/>
    <cellStyle name="60% - Accent2" xfId="13758" builtinId="36" hidden="1" customBuiltin="1"/>
    <cellStyle name="60% - Accent2" xfId="13789" builtinId="36" hidden="1" customBuiltin="1"/>
    <cellStyle name="60% - Accent2" xfId="13605" builtinId="36" hidden="1" customBuiltin="1"/>
    <cellStyle name="60% - Accent2" xfId="13734" builtinId="36" hidden="1" customBuiltin="1"/>
    <cellStyle name="60% - Accent2" xfId="13811" builtinId="36" hidden="1" customBuiltin="1"/>
    <cellStyle name="60% - Accent2" xfId="13846" builtinId="36" hidden="1" customBuiltin="1"/>
    <cellStyle name="60% - Accent2" xfId="13882" builtinId="36" hidden="1" customBuiltin="1"/>
    <cellStyle name="60% - Accent2" xfId="13916" builtinId="36" hidden="1" customBuiltin="1"/>
    <cellStyle name="60% - Accent2" xfId="13960" builtinId="36" hidden="1" customBuiltin="1"/>
    <cellStyle name="60% - Accent2" xfId="14319" builtinId="36" hidden="1" customBuiltin="1"/>
    <cellStyle name="60% - Accent2" xfId="14340" builtinId="36" hidden="1" customBuiltin="1"/>
    <cellStyle name="60% - Accent2" xfId="14362" builtinId="36" hidden="1" customBuiltin="1"/>
    <cellStyle name="60% - Accent2" xfId="14384" builtinId="36" hidden="1" customBuiltin="1"/>
    <cellStyle name="60% - Accent2" xfId="14405" builtinId="36" hidden="1" customBuiltin="1"/>
    <cellStyle name="60% - Accent2" xfId="14447" builtinId="36" hidden="1" customBuiltin="1"/>
    <cellStyle name="60% - Accent2" xfId="14848" builtinId="36" hidden="1" customBuiltin="1"/>
    <cellStyle name="60% - Accent2" xfId="14873" builtinId="36" hidden="1" customBuiltin="1"/>
    <cellStyle name="60% - Accent2" xfId="14900" builtinId="36" hidden="1" customBuiltin="1"/>
    <cellStyle name="60% - Accent2" xfId="14923" builtinId="36" hidden="1" customBuiltin="1"/>
    <cellStyle name="60% - Accent2" xfId="14947" builtinId="36" hidden="1" customBuiltin="1"/>
    <cellStyle name="60% - Accent2" xfId="14811" builtinId="36" hidden="1" customBuiltin="1"/>
    <cellStyle name="60% - Accent2" xfId="14985" builtinId="36" hidden="1" customBuiltin="1"/>
    <cellStyle name="60% - Accent2" xfId="15016" builtinId="36" hidden="1" customBuiltin="1"/>
    <cellStyle name="60% - Accent2" xfId="15050" builtinId="36" hidden="1" customBuiltin="1"/>
    <cellStyle name="60% - Accent2" xfId="15083" builtinId="36" hidden="1" customBuiltin="1"/>
    <cellStyle name="60% - Accent2" xfId="15114" builtinId="36" hidden="1" customBuiltin="1"/>
    <cellStyle name="60% - Accent2" xfId="14801" builtinId="36" hidden="1" customBuiltin="1"/>
    <cellStyle name="60% - Accent2" xfId="15059" builtinId="36" hidden="1" customBuiltin="1"/>
    <cellStyle name="60% - Accent2" xfId="15132" builtinId="36" hidden="1" customBuiltin="1"/>
    <cellStyle name="60% - Accent2" xfId="15160" builtinId="36" hidden="1" customBuiltin="1"/>
    <cellStyle name="60% - Accent2" xfId="15183" builtinId="36" hidden="1" customBuiltin="1"/>
    <cellStyle name="60% - Accent2" xfId="15207" builtinId="36" hidden="1" customBuiltin="1"/>
    <cellStyle name="60% - Accent2" xfId="15217" builtinId="36" hidden="1" customBuiltin="1"/>
    <cellStyle name="60% - Accent2" xfId="15253" builtinId="36" hidden="1" customBuiltin="1"/>
    <cellStyle name="60% - Accent2" xfId="15283" builtinId="36" hidden="1" customBuiltin="1"/>
    <cellStyle name="60% - Accent2" xfId="15314" builtinId="36" hidden="1" customBuiltin="1"/>
    <cellStyle name="60% - Accent2" xfId="15344" builtinId="36" hidden="1" customBuiltin="1"/>
    <cellStyle name="60% - Accent2" xfId="15372" builtinId="36" hidden="1" customBuiltin="1"/>
    <cellStyle name="60% - Accent2" xfId="15030" builtinId="36" hidden="1" customBuiltin="1"/>
    <cellStyle name="60% - Accent2" xfId="15322" builtinId="36" hidden="1" customBuiltin="1"/>
    <cellStyle name="60% - Accent2" xfId="15389" builtinId="36" hidden="1" customBuiltin="1"/>
    <cellStyle name="60% - Accent2" xfId="15413" builtinId="36" hidden="1" customBuiltin="1"/>
    <cellStyle name="60% - Accent2" xfId="15438" builtinId="36" hidden="1" customBuiltin="1"/>
    <cellStyle name="60% - Accent2" xfId="15463" builtinId="36" hidden="1" customBuiltin="1"/>
    <cellStyle name="60% - Accent2" xfId="15494" builtinId="36" hidden="1" customBuiltin="1"/>
    <cellStyle name="60% - Accent2" xfId="15531" builtinId="36" hidden="1" customBuiltin="1"/>
    <cellStyle name="60% - Accent2" xfId="15561" builtinId="36" hidden="1" customBuiltin="1"/>
    <cellStyle name="60% - Accent2" xfId="15592" builtinId="36" hidden="1" customBuiltin="1"/>
    <cellStyle name="60% - Accent2" xfId="15621" builtinId="36" hidden="1" customBuiltin="1"/>
    <cellStyle name="60% - Accent2" xfId="15649" builtinId="36" hidden="1" customBuiltin="1"/>
    <cellStyle name="60% - Accent2" xfId="15486" builtinId="36" hidden="1" customBuiltin="1"/>
    <cellStyle name="60% - Accent2" xfId="15600" builtinId="36" hidden="1" customBuiltin="1"/>
    <cellStyle name="60% - Accent2" xfId="15666" builtinId="36" hidden="1" customBuiltin="1"/>
    <cellStyle name="60% - Accent2" xfId="15690" builtinId="36" hidden="1" customBuiltin="1"/>
    <cellStyle name="60% - Accent2" xfId="15714" builtinId="36" hidden="1" customBuiltin="1"/>
    <cellStyle name="60% - Accent2" xfId="15738" builtinId="36" hidden="1" customBuiltin="1"/>
    <cellStyle name="60% - Accent2" xfId="15765" builtinId="36" hidden="1" customBuiltin="1"/>
    <cellStyle name="60% - Accent2" xfId="14609" builtinId="36" hidden="1" customBuiltin="1"/>
    <cellStyle name="60% - Accent2" xfId="14751" builtinId="36" hidden="1" customBuiltin="1"/>
    <cellStyle name="60% - Accent2" xfId="14729" builtinId="36" hidden="1" customBuiltin="1"/>
    <cellStyle name="60% - Accent2" xfId="14773" builtinId="36" hidden="1" customBuiltin="1"/>
    <cellStyle name="60% - Accent2" xfId="14742" builtinId="36" hidden="1" customBuiltin="1"/>
    <cellStyle name="60% - Accent2" xfId="14493" builtinId="36" hidden="1" customBuiltin="1"/>
    <cellStyle name="60% - Accent2" xfId="15919" builtinId="36" hidden="1" customBuiltin="1"/>
    <cellStyle name="60% - Accent2" xfId="15940" builtinId="36" hidden="1" customBuiltin="1"/>
    <cellStyle name="60% - Accent2" xfId="15963" builtinId="36" hidden="1" customBuiltin="1"/>
    <cellStyle name="60% - Accent2" xfId="15984" builtinId="36" hidden="1" customBuiltin="1"/>
    <cellStyle name="60% - Accent2" xfId="16005" builtinId="36" hidden="1" customBuiltin="1"/>
    <cellStyle name="60% - Accent2" xfId="15886" builtinId="36" hidden="1" customBuiltin="1"/>
    <cellStyle name="60% - Accent2" xfId="16041" builtinId="36" hidden="1" customBuiltin="1"/>
    <cellStyle name="60% - Accent2" xfId="16072" builtinId="36" hidden="1" customBuiltin="1"/>
    <cellStyle name="60% - Accent2" xfId="16107" builtinId="36" hidden="1" customBuiltin="1"/>
    <cellStyle name="60% - Accent2" xfId="16137" builtinId="36" hidden="1" customBuiltin="1"/>
    <cellStyle name="60% - Accent2" xfId="16168" builtinId="36" hidden="1" customBuiltin="1"/>
    <cellStyle name="60% - Accent2" xfId="15876" builtinId="36" hidden="1" customBuiltin="1"/>
    <cellStyle name="60% - Accent2" xfId="16116" builtinId="36" hidden="1" customBuiltin="1"/>
    <cellStyle name="60% - Accent2" xfId="16187" builtinId="36" hidden="1" customBuiltin="1"/>
    <cellStyle name="60% - Accent2" xfId="16216" builtinId="36" hidden="1" customBuiltin="1"/>
    <cellStyle name="60% - Accent2" xfId="16241" builtinId="36" hidden="1" customBuiltin="1"/>
    <cellStyle name="60% - Accent2" xfId="16267" builtinId="36" hidden="1" customBuiltin="1"/>
    <cellStyle name="60% - Accent2" xfId="16278" builtinId="36" hidden="1" customBuiltin="1"/>
    <cellStyle name="60% - Accent2" xfId="16314" builtinId="36" hidden="1" customBuiltin="1"/>
    <cellStyle name="60% - Accent2" xfId="16344" builtinId="36" hidden="1" customBuiltin="1"/>
    <cellStyle name="60% - Accent2" xfId="16375" builtinId="36" hidden="1" customBuiltin="1"/>
    <cellStyle name="60% - Accent2" xfId="16403" builtinId="36" hidden="1" customBuiltin="1"/>
    <cellStyle name="60% - Accent2" xfId="16431" builtinId="36" hidden="1" customBuiltin="1"/>
    <cellStyle name="60% - Accent2" xfId="16087" builtinId="36" hidden="1" customBuiltin="1"/>
    <cellStyle name="60% - Accent2" xfId="16383" builtinId="36" hidden="1" customBuiltin="1"/>
    <cellStyle name="60% - Accent2" xfId="16447" builtinId="36" hidden="1" customBuiltin="1"/>
    <cellStyle name="60% - Accent2" xfId="16472" builtinId="36" hidden="1" customBuiltin="1"/>
    <cellStyle name="60% - Accent2" xfId="16493" builtinId="36" hidden="1" customBuiltin="1"/>
    <cellStyle name="60% - Accent2" xfId="16517" builtinId="36" hidden="1" customBuiltin="1"/>
    <cellStyle name="60% - Accent2" xfId="16548" builtinId="36" hidden="1" customBuiltin="1"/>
    <cellStyle name="60% - Accent2" xfId="16584" builtinId="36" hidden="1" customBuiltin="1"/>
    <cellStyle name="60% - Accent2" xfId="16614" builtinId="36" hidden="1" customBuiltin="1"/>
    <cellStyle name="60% - Accent2" xfId="16646" builtinId="36" hidden="1" customBuiltin="1"/>
    <cellStyle name="60% - Accent2" xfId="16675" builtinId="36" hidden="1" customBuiltin="1"/>
    <cellStyle name="60% - Accent2" xfId="16703" builtinId="36" hidden="1" customBuiltin="1"/>
    <cellStyle name="60% - Accent2" xfId="16539" builtinId="36" hidden="1" customBuiltin="1"/>
    <cellStyle name="60% - Accent2" xfId="16654" builtinId="36" hidden="1" customBuiltin="1"/>
    <cellStyle name="60% - Accent2" xfId="16720" builtinId="36" hidden="1" customBuiltin="1"/>
    <cellStyle name="60% - Accent2" xfId="16745" builtinId="36" hidden="1" customBuiltin="1"/>
    <cellStyle name="60% - Accent2" xfId="16767" builtinId="36" hidden="1" customBuiltin="1"/>
    <cellStyle name="60% - Accent2" xfId="16790" builtinId="36" hidden="1" customBuiltin="1"/>
    <cellStyle name="60% - Accent2" xfId="16819" builtinId="36" hidden="1" customBuiltin="1"/>
    <cellStyle name="60% - Accent2" xfId="9250" builtinId="36" hidden="1" customBuiltin="1"/>
    <cellStyle name="60% - Accent2" xfId="14125" builtinId="36" hidden="1" customBuiltin="1"/>
    <cellStyle name="60% - Accent2" xfId="7834" builtinId="36" hidden="1" customBuiltin="1"/>
    <cellStyle name="60% - Accent2" xfId="14263" builtinId="36" hidden="1" customBuiltin="1"/>
    <cellStyle name="60% - Accent2" xfId="14601" builtinId="36" hidden="1" customBuiltin="1"/>
    <cellStyle name="60% - Accent2" xfId="14545" builtinId="36" hidden="1" customBuiltin="1"/>
    <cellStyle name="60% - Accent2" xfId="4629" builtinId="36" hidden="1" customBuiltin="1"/>
    <cellStyle name="60% - Accent2" xfId="7946" builtinId="36" hidden="1" customBuiltin="1"/>
    <cellStyle name="60% - Accent2" xfId="8078" builtinId="36" hidden="1" customBuiltin="1"/>
    <cellStyle name="60% - Accent2" xfId="6070" builtinId="36" hidden="1" customBuiltin="1"/>
    <cellStyle name="60% - Accent2" xfId="4449" builtinId="36" hidden="1" customBuiltin="1"/>
    <cellStyle name="60% - Accent2" xfId="10677" builtinId="36" hidden="1" customBuiltin="1"/>
    <cellStyle name="60% - Accent2" xfId="7824" builtinId="36" hidden="1" customBuiltin="1"/>
    <cellStyle name="60% - Accent2" xfId="8150" builtinId="36" hidden="1" customBuiltin="1"/>
    <cellStyle name="60% - Accent2" xfId="16847" builtinId="36" hidden="1" customBuiltin="1"/>
    <cellStyle name="60% - Accent2" xfId="14713" builtinId="36" hidden="1" customBuiltin="1"/>
    <cellStyle name="60% - Accent2" xfId="14300" builtinId="36" hidden="1" customBuiltin="1"/>
    <cellStyle name="60% - Accent2" xfId="7851" builtinId="36" hidden="1" customBuiltin="1"/>
    <cellStyle name="60% - Accent2" xfId="5571" builtinId="36" hidden="1" customBuiltin="1"/>
    <cellStyle name="60% - Accent2" xfId="14007" builtinId="36" hidden="1" customBuiltin="1"/>
    <cellStyle name="60% - Accent2" xfId="14071" builtinId="36" hidden="1" customBuiltin="1"/>
    <cellStyle name="60% - Accent2" xfId="14590" builtinId="36" hidden="1" customBuiltin="1"/>
    <cellStyle name="60% - Accent2" xfId="14088" builtinId="36" hidden="1" customBuiltin="1"/>
    <cellStyle name="60% - Accent2" xfId="8306" builtinId="36" hidden="1" customBuiltin="1"/>
    <cellStyle name="60% - Accent2" xfId="14633" builtinId="36" hidden="1" customBuiltin="1"/>
    <cellStyle name="60% - Accent2" xfId="14719" builtinId="36" hidden="1" customBuiltin="1"/>
    <cellStyle name="60% - Accent2" xfId="14231" builtinId="36" hidden="1" customBuiltin="1"/>
    <cellStyle name="60% - Accent2" xfId="10385" builtinId="36" hidden="1" customBuiltin="1"/>
    <cellStyle name="60% - Accent2" xfId="5939" builtinId="36" hidden="1" customBuiltin="1"/>
    <cellStyle name="60% - Accent2" xfId="13978" builtinId="36" hidden="1" customBuiltin="1"/>
    <cellStyle name="60% - Accent2" xfId="16973" builtinId="36" hidden="1" customBuiltin="1"/>
    <cellStyle name="60% - Accent2" xfId="5179" builtinId="36" hidden="1" customBuiltin="1"/>
    <cellStyle name="60% - Accent2" xfId="7560" builtinId="36" hidden="1" customBuiltin="1"/>
    <cellStyle name="60% - Accent2" xfId="4965" builtinId="36" hidden="1" customBuiltin="1"/>
    <cellStyle name="60% - Accent2" xfId="4581" builtinId="36" hidden="1" customBuiltin="1"/>
    <cellStyle name="60% - Accent2" xfId="5550" builtinId="36" hidden="1" customBuiltin="1"/>
    <cellStyle name="60% - Accent2" xfId="4197" builtinId="36" hidden="1" customBuiltin="1"/>
    <cellStyle name="60% - Accent2" xfId="7555" builtinId="36" hidden="1" customBuiltin="1"/>
    <cellStyle name="60% - Accent2" xfId="5513" builtinId="36" hidden="1" customBuiltin="1"/>
    <cellStyle name="60% - Accent2" xfId="11358" builtinId="36" hidden="1" customBuiltin="1"/>
    <cellStyle name="60% - Accent2" xfId="4577" builtinId="36" hidden="1" customBuiltin="1"/>
    <cellStyle name="60% - Accent2" xfId="5941" builtinId="36" hidden="1" customBuiltin="1"/>
    <cellStyle name="60% - Accent2" xfId="10836" builtinId="36" hidden="1" customBuiltin="1"/>
    <cellStyle name="60% - Accent2" xfId="8232" builtinId="36" hidden="1" customBuiltin="1"/>
    <cellStyle name="60% - Accent2" xfId="4684" builtinId="36" hidden="1" customBuiltin="1"/>
    <cellStyle name="60% - Accent2" xfId="10646" builtinId="36" hidden="1" customBuiltin="1"/>
    <cellStyle name="60% - Accent2" xfId="4194" builtinId="36" hidden="1" customBuiltin="1"/>
    <cellStyle name="60% - Accent2" xfId="5127" builtinId="36" hidden="1" customBuiltin="1"/>
    <cellStyle name="60% - Accent2" xfId="12728" builtinId="36" hidden="1" customBuiltin="1"/>
    <cellStyle name="60% - Accent2" xfId="15213" builtinId="36" hidden="1" customBuiltin="1"/>
    <cellStyle name="60% - Accent2" xfId="14854" builtinId="36" hidden="1" customBuiltin="1"/>
    <cellStyle name="60% - Accent2" xfId="7764" builtinId="36" hidden="1" customBuiltin="1"/>
    <cellStyle name="60% - Accent2" xfId="5363" builtinId="36" hidden="1" customBuiltin="1"/>
    <cellStyle name="60% - Accent2" xfId="12001" builtinId="36" hidden="1" customBuiltin="1"/>
    <cellStyle name="60% - Accent2" xfId="17179" builtinId="36" hidden="1" customBuiltin="1"/>
    <cellStyle name="60% - Accent2" xfId="17205" builtinId="36" hidden="1" customBuiltin="1"/>
    <cellStyle name="60% - Accent2" xfId="17232" builtinId="36" hidden="1" customBuiltin="1"/>
    <cellStyle name="60% - Accent2" xfId="17259" builtinId="36" hidden="1" customBuiltin="1"/>
    <cellStyle name="60% - Accent2" xfId="17284" builtinId="36" hidden="1" customBuiltin="1"/>
    <cellStyle name="60% - Accent2" xfId="17139" builtinId="36" hidden="1" customBuiltin="1"/>
    <cellStyle name="60% - Accent2" xfId="17326" builtinId="36" hidden="1" customBuiltin="1"/>
    <cellStyle name="60% - Accent2" xfId="17359" builtinId="36" hidden="1" customBuiltin="1"/>
    <cellStyle name="60% - Accent2" xfId="17393" builtinId="36" hidden="1" customBuiltin="1"/>
    <cellStyle name="60% - Accent2" xfId="17426" builtinId="36" hidden="1" customBuiltin="1"/>
    <cellStyle name="60% - Accent2" xfId="17457" builtinId="36" hidden="1" customBuiltin="1"/>
    <cellStyle name="60% - Accent2" xfId="17129" builtinId="36" hidden="1" customBuiltin="1"/>
    <cellStyle name="60% - Accent2" xfId="17402" builtinId="36" hidden="1" customBuiltin="1"/>
    <cellStyle name="60% - Accent2" xfId="17479" builtinId="36" hidden="1" customBuiltin="1"/>
    <cellStyle name="60% - Accent2" xfId="17507" builtinId="36" hidden="1" customBuiltin="1"/>
    <cellStyle name="60% - Accent2" xfId="17535" builtinId="36" hidden="1" customBuiltin="1"/>
    <cellStyle name="60% - Accent2" xfId="17560" builtinId="36" hidden="1" customBuiltin="1"/>
    <cellStyle name="60% - Accent2" xfId="17571" builtinId="36" hidden="1" customBuiltin="1"/>
    <cellStyle name="60% - Accent2" xfId="17609" builtinId="36" hidden="1" customBuiltin="1"/>
    <cellStyle name="60% - Accent2" xfId="17640" builtinId="36" hidden="1" customBuiltin="1"/>
    <cellStyle name="60% - Accent2" xfId="17671" builtinId="36" hidden="1" customBuiltin="1"/>
    <cellStyle name="60% - Accent2" xfId="17700" builtinId="36" hidden="1" customBuiltin="1"/>
    <cellStyle name="60% - Accent2" xfId="17730" builtinId="36" hidden="1" customBuiltin="1"/>
    <cellStyle name="60% - Accent2" xfId="17373" builtinId="36" hidden="1" customBuiltin="1"/>
    <cellStyle name="60% - Accent2" xfId="17678" builtinId="36" hidden="1" customBuiltin="1"/>
    <cellStyle name="60% - Accent2" xfId="17748" builtinId="36" hidden="1" customBuiltin="1"/>
    <cellStyle name="60% - Accent2" xfId="17774" builtinId="36" hidden="1" customBuiltin="1"/>
    <cellStyle name="60% - Accent2" xfId="17801" builtinId="36" hidden="1" customBuiltin="1"/>
    <cellStyle name="60% - Accent2" xfId="17825" builtinId="36" hidden="1" customBuiltin="1"/>
    <cellStyle name="60% - Accent2" xfId="17855" builtinId="36" hidden="1" customBuiltin="1"/>
    <cellStyle name="60% - Accent2" xfId="17893" builtinId="36" hidden="1" customBuiltin="1"/>
    <cellStyle name="60% - Accent2" xfId="17924" builtinId="36" hidden="1" customBuiltin="1"/>
    <cellStyle name="60% - Accent2" xfId="17955" builtinId="36" hidden="1" customBuiltin="1"/>
    <cellStyle name="60% - Accent2" xfId="17985" builtinId="36" hidden="1" customBuiltin="1"/>
    <cellStyle name="60% - Accent2" xfId="18014" builtinId="36" hidden="1" customBuiltin="1"/>
    <cellStyle name="60% - Accent2" xfId="17847" builtinId="36" hidden="1" customBuiltin="1"/>
    <cellStyle name="60% - Accent2" xfId="17962" builtinId="36" hidden="1" customBuiltin="1"/>
    <cellStyle name="60% - Accent2" xfId="18032" builtinId="36" hidden="1" customBuiltin="1"/>
    <cellStyle name="60% - Accent2" xfId="18056" builtinId="36" hidden="1" customBuiltin="1"/>
    <cellStyle name="60% - Accent2" xfId="18082" builtinId="36" hidden="1" customBuiltin="1"/>
    <cellStyle name="60% - Accent2" xfId="18106" builtinId="36" hidden="1" customBuiltin="1"/>
    <cellStyle name="60% - Accent2" xfId="18133" builtinId="36" hidden="1" customBuiltin="1"/>
    <cellStyle name="60% - Accent2" xfId="10290" builtinId="36" hidden="1" customBuiltin="1"/>
    <cellStyle name="60% - Accent2" xfId="17108" builtinId="36" hidden="1" customBuiltin="1"/>
    <cellStyle name="60% - Accent2" xfId="17089" builtinId="36" hidden="1" customBuiltin="1"/>
    <cellStyle name="60% - Accent2" xfId="17118" builtinId="36" hidden="1" customBuiltin="1"/>
    <cellStyle name="60% - Accent2" xfId="17099" builtinId="36" hidden="1" customBuiltin="1"/>
    <cellStyle name="60% - Accent2" xfId="14562" builtinId="36" hidden="1" customBuiltin="1"/>
    <cellStyle name="60% - Accent2" xfId="18281" builtinId="36" hidden="1" customBuiltin="1"/>
    <cellStyle name="60% - Accent2" xfId="18302" builtinId="36" hidden="1" customBuiltin="1"/>
    <cellStyle name="60% - Accent2" xfId="18325" builtinId="36" hidden="1" customBuiltin="1"/>
    <cellStyle name="60% - Accent2" xfId="18346" builtinId="36" hidden="1" customBuiltin="1"/>
    <cellStyle name="60% - Accent2" xfId="18367" builtinId="36" hidden="1" customBuiltin="1"/>
    <cellStyle name="60% - Accent2" xfId="18247" builtinId="36" hidden="1" customBuiltin="1"/>
    <cellStyle name="60% - Accent2" xfId="18405" builtinId="36" hidden="1" customBuiltin="1"/>
    <cellStyle name="60% - Accent2" xfId="18437" builtinId="36" hidden="1" customBuiltin="1"/>
    <cellStyle name="60% - Accent2" xfId="18471" builtinId="36" hidden="1" customBuiltin="1"/>
    <cellStyle name="60% - Accent2" xfId="18502" builtinId="36" hidden="1" customBuiltin="1"/>
    <cellStyle name="60% - Accent2" xfId="18534" builtinId="36" hidden="1" customBuiltin="1"/>
    <cellStyle name="60% - Accent2" xfId="18238" builtinId="36" hidden="1" customBuiltin="1"/>
    <cellStyle name="60% - Accent2" xfId="18479" builtinId="36" hidden="1" customBuiltin="1"/>
    <cellStyle name="60% - Accent2" xfId="18553" builtinId="36" hidden="1" customBuiltin="1"/>
    <cellStyle name="60% - Accent2" xfId="18582" builtinId="36" hidden="1" customBuiltin="1"/>
    <cellStyle name="60% - Accent2" xfId="18608" builtinId="36" hidden="1" customBuiltin="1"/>
    <cellStyle name="60% - Accent2" xfId="18634" builtinId="36" hidden="1" customBuiltin="1"/>
    <cellStyle name="60% - Accent2" xfId="18645" builtinId="36" hidden="1" customBuiltin="1"/>
    <cellStyle name="60% - Accent2" xfId="18682" builtinId="36" hidden="1" customBuiltin="1"/>
    <cellStyle name="60% - Accent2" xfId="18714" builtinId="36" hidden="1" customBuiltin="1"/>
    <cellStyle name="60% - Accent2" xfId="18745" builtinId="36" hidden="1" customBuiltin="1"/>
    <cellStyle name="60% - Accent2" xfId="18774" builtinId="36" hidden="1" customBuiltin="1"/>
    <cellStyle name="60% - Accent2" xfId="18803" builtinId="36" hidden="1" customBuiltin="1"/>
    <cellStyle name="60% - Accent2" xfId="18451" builtinId="36" hidden="1" customBuiltin="1"/>
    <cellStyle name="60% - Accent2" xfId="18752" builtinId="36" hidden="1" customBuiltin="1"/>
    <cellStyle name="60% - Accent2" xfId="18820" builtinId="36" hidden="1" customBuiltin="1"/>
    <cellStyle name="60% - Accent2" xfId="18847" builtinId="36" hidden="1" customBuiltin="1"/>
    <cellStyle name="60% - Accent2" xfId="18873" builtinId="36" hidden="1" customBuiltin="1"/>
    <cellStyle name="60% - Accent2" xfId="18897" builtinId="36" hidden="1" customBuiltin="1"/>
    <cellStyle name="60% - Accent2" xfId="18928" builtinId="36" hidden="1" customBuiltin="1"/>
    <cellStyle name="60% - Accent2" xfId="18965" builtinId="36" hidden="1" customBuiltin="1"/>
    <cellStyle name="60% - Accent2" xfId="18996" builtinId="36" hidden="1" customBuiltin="1"/>
    <cellStyle name="60% - Accent2" xfId="19027" builtinId="36" hidden="1" customBuiltin="1"/>
    <cellStyle name="60% - Accent2" xfId="19057" builtinId="36" hidden="1" customBuiltin="1"/>
    <cellStyle name="60% - Accent2" xfId="19086" builtinId="36" hidden="1" customBuiltin="1"/>
    <cellStyle name="60% - Accent2" xfId="18920" builtinId="36" hidden="1" customBuiltin="1"/>
    <cellStyle name="60% - Accent2" xfId="19034" builtinId="36" hidden="1" customBuiltin="1"/>
    <cellStyle name="60% - Accent2" xfId="19104" builtinId="36" hidden="1" customBuiltin="1"/>
    <cellStyle name="60% - Accent2" xfId="19129" builtinId="36" hidden="1" customBuiltin="1"/>
    <cellStyle name="60% - Accent2" xfId="19152" builtinId="36" hidden="1" customBuiltin="1"/>
    <cellStyle name="60% - Accent2" xfId="19176" builtinId="36" hidden="1" customBuiltin="1"/>
    <cellStyle name="60% - Accent2" xfId="19197" builtinId="36" hidden="1" customBuiltin="1"/>
    <cellStyle name="60% - Accent2" xfId="4183" builtinId="36" hidden="1" customBuiltin="1"/>
    <cellStyle name="60% - Accent2" xfId="5164" builtinId="36" hidden="1" customBuiltin="1"/>
    <cellStyle name="60% - Accent2" xfId="14145" builtinId="36" hidden="1" customBuiltin="1"/>
    <cellStyle name="60% - Accent2" xfId="7785" builtinId="36" hidden="1" customBuiltin="1"/>
    <cellStyle name="60% - Accent2" xfId="4847" builtinId="36" hidden="1" customBuiltin="1"/>
    <cellStyle name="60% - Accent2" xfId="14002" builtinId="36" hidden="1" customBuiltin="1"/>
    <cellStyle name="60% - Accent2" xfId="8224" builtinId="36" hidden="1" customBuiltin="1"/>
    <cellStyle name="60% - Accent2" xfId="18899" builtinId="36" hidden="1" customBuiltin="1"/>
    <cellStyle name="60% - Accent2" xfId="5075" builtinId="36" hidden="1" customBuiltin="1"/>
    <cellStyle name="60% - Accent2" xfId="16856" builtinId="36" hidden="1" customBuiltin="1"/>
    <cellStyle name="60% - Accent2" xfId="5039" builtinId="36" hidden="1" customBuiltin="1"/>
    <cellStyle name="60% - Accent2" xfId="14199" builtinId="36" hidden="1" customBuiltin="1"/>
    <cellStyle name="60% - Accent2" xfId="5110" builtinId="36" hidden="1" customBuiltin="1"/>
    <cellStyle name="60% - Accent2" xfId="4905" builtinId="36" hidden="1" customBuiltin="1"/>
    <cellStyle name="60% - Accent2" xfId="14220" builtinId="36" hidden="1" customBuiltin="1"/>
    <cellStyle name="60% - Accent2" xfId="16910" builtinId="36" hidden="1" customBuiltin="1"/>
    <cellStyle name="60% - Accent2" xfId="4526" builtinId="36" hidden="1" customBuiltin="1"/>
    <cellStyle name="60% - Accent2" xfId="17901" builtinId="36" hidden="1" customBuiltin="1"/>
    <cellStyle name="60% - Accent2" xfId="14010" builtinId="36" hidden="1" customBuiltin="1"/>
    <cellStyle name="60% - Accent2" xfId="19226" builtinId="36" hidden="1" customBuiltin="1"/>
    <cellStyle name="60% - Accent2" xfId="19265" builtinId="36" hidden="1" customBuiltin="1"/>
    <cellStyle name="60% - Accent2" xfId="19302" builtinId="36" hidden="1" customBuiltin="1"/>
    <cellStyle name="60% - Accent2" xfId="19337" builtinId="36" hidden="1" customBuiltin="1"/>
    <cellStyle name="60% - Accent2" xfId="19355" builtinId="36" hidden="1" customBuiltin="1"/>
    <cellStyle name="60% - Accent2" xfId="19400" builtinId="36" hidden="1" customBuiltin="1"/>
    <cellStyle name="60% - Accent2" xfId="19433" builtinId="36" hidden="1" customBuiltin="1"/>
    <cellStyle name="60% - Accent2" xfId="19467" builtinId="36" hidden="1" customBuiltin="1"/>
    <cellStyle name="60% - Accent2" xfId="19499" builtinId="36" hidden="1" customBuiltin="1"/>
    <cellStyle name="60% - Accent2" xfId="19530" builtinId="36" hidden="1" customBuiltin="1"/>
    <cellStyle name="60% - Accent2" xfId="11973" builtinId="36" hidden="1" customBuiltin="1"/>
    <cellStyle name="60% - Accent2" xfId="19475" builtinId="36" hidden="1" customBuiltin="1"/>
    <cellStyle name="60% - Accent2" xfId="19552" builtinId="36" hidden="1" customBuiltin="1"/>
    <cellStyle name="60% - Accent2" xfId="19587" builtinId="36" hidden="1" customBuiltin="1"/>
    <cellStyle name="60% - Accent2" xfId="19623" builtinId="36" hidden="1" customBuiltin="1"/>
    <cellStyle name="60% - Accent2" xfId="19657" builtinId="36" hidden="1" customBuiltin="1"/>
    <cellStyle name="60% - Accent2" xfId="19697" builtinId="36" hidden="1" customBuiltin="1"/>
    <cellStyle name="60% - Accent2" xfId="19742" builtinId="36" hidden="1" customBuiltin="1"/>
    <cellStyle name="60% - Accent2" xfId="19775" builtinId="36" hidden="1" customBuiltin="1"/>
    <cellStyle name="60% - Accent2" xfId="19809" builtinId="36" hidden="1" customBuiltin="1"/>
    <cellStyle name="60% - Accent2" xfId="19841" builtinId="36" hidden="1" customBuiltin="1"/>
    <cellStyle name="60% - Accent2" xfId="19872" builtinId="36" hidden="1" customBuiltin="1"/>
    <cellStyle name="60% - Accent2" xfId="19688" builtinId="36" hidden="1" customBuiltin="1"/>
    <cellStyle name="60% - Accent2" xfId="19817" builtinId="36" hidden="1" customBuiltin="1"/>
    <cellStyle name="60% - Accent2" xfId="19894" builtinId="36" hidden="1" customBuiltin="1"/>
    <cellStyle name="60% - Accent2" xfId="19929" builtinId="36" hidden="1" customBuiltin="1"/>
    <cellStyle name="60% - Accent2" xfId="19965" builtinId="36" hidden="1" customBuiltin="1"/>
    <cellStyle name="60% - Accent2" xfId="19999" builtinId="36" hidden="1" customBuiltin="1"/>
    <cellStyle name="60% - Accent2" xfId="20035" builtinId="36" hidden="1" customBuiltin="1"/>
    <cellStyle name="60% - Accent2" xfId="20143" builtinId="36" hidden="1" customBuiltin="1"/>
    <cellStyle name="60% - Accent2" xfId="20164" builtinId="36" hidden="1" customBuiltin="1"/>
    <cellStyle name="60% - Accent2" xfId="20187" builtinId="36" hidden="1" customBuiltin="1"/>
    <cellStyle name="60% - Accent2" xfId="20209" builtinId="36" hidden="1" customBuiltin="1"/>
    <cellStyle name="60% - Accent2" xfId="20230" builtinId="36" hidden="1" customBuiltin="1"/>
    <cellStyle name="60% - Accent2" xfId="20264" builtinId="36" hidden="1" customBuiltin="1"/>
    <cellStyle name="60% - Accent2" xfId="20463" builtinId="36" hidden="1" customBuiltin="1"/>
    <cellStyle name="60% - Accent2" xfId="20488" builtinId="36" hidden="1" customBuiltin="1"/>
    <cellStyle name="60% - Accent2" xfId="20515" builtinId="36" hidden="1" customBuiltin="1"/>
    <cellStyle name="60% - Accent2" xfId="20542" builtinId="36" hidden="1" customBuiltin="1"/>
    <cellStyle name="60% - Accent2" xfId="20567" builtinId="36" hidden="1" customBuiltin="1"/>
    <cellStyle name="60% - Accent2" xfId="20423" builtinId="36" hidden="1" customBuiltin="1"/>
    <cellStyle name="60% - Accent2" xfId="20608" builtinId="36" hidden="1" customBuiltin="1"/>
    <cellStyle name="60% - Accent2" xfId="20641" builtinId="36" hidden="1" customBuiltin="1"/>
    <cellStyle name="60% - Accent2" xfId="20675" builtinId="36" hidden="1" customBuiltin="1"/>
    <cellStyle name="60% - Accent2" xfId="20707" builtinId="36" hidden="1" customBuiltin="1"/>
    <cellStyle name="60% - Accent2" xfId="20738" builtinId="36" hidden="1" customBuiltin="1"/>
    <cellStyle name="60% - Accent2" xfId="20413" builtinId="36" hidden="1" customBuiltin="1"/>
    <cellStyle name="60% - Accent2" xfId="20683" builtinId="36" hidden="1" customBuiltin="1"/>
    <cellStyle name="60% - Accent2" xfId="20759" builtinId="36" hidden="1" customBuiltin="1"/>
    <cellStyle name="60% - Accent2" xfId="20787" builtinId="36" hidden="1" customBuiltin="1"/>
    <cellStyle name="60% - Accent2" xfId="20815" builtinId="36" hidden="1" customBuiltin="1"/>
    <cellStyle name="60% - Accent2" xfId="20839" builtinId="36" hidden="1" customBuiltin="1"/>
    <cellStyle name="60% - Accent2" xfId="20850" builtinId="36" hidden="1" customBuiltin="1"/>
    <cellStyle name="60% - Accent2" xfId="20888" builtinId="36" hidden="1" customBuiltin="1"/>
    <cellStyle name="60% - Accent2" xfId="20919" builtinId="36" hidden="1" customBuiltin="1"/>
    <cellStyle name="60% - Accent2" xfId="20950" builtinId="36" hidden="1" customBuiltin="1"/>
    <cellStyle name="60% - Accent2" xfId="20979" builtinId="36" hidden="1" customBuiltin="1"/>
    <cellStyle name="60% - Accent2" xfId="21008" builtinId="36" hidden="1" customBuiltin="1"/>
    <cellStyle name="60% - Accent2" xfId="20655" builtinId="36" hidden="1" customBuiltin="1"/>
    <cellStyle name="60% - Accent2" xfId="20957" builtinId="36" hidden="1" customBuiltin="1"/>
    <cellStyle name="60% - Accent2" xfId="21026" builtinId="36" hidden="1" customBuiltin="1"/>
    <cellStyle name="60% - Accent2" xfId="21050" builtinId="36" hidden="1" customBuiltin="1"/>
    <cellStyle name="60% - Accent2" xfId="21075" builtinId="36" hidden="1" customBuiltin="1"/>
    <cellStyle name="60% - Accent2" xfId="21098" builtinId="36" hidden="1" customBuiltin="1"/>
    <cellStyle name="60% - Accent2" xfId="21127" builtinId="36" hidden="1" customBuiltin="1"/>
    <cellStyle name="60% - Accent2" xfId="21165" builtinId="36" hidden="1" customBuiltin="1"/>
    <cellStyle name="60% - Accent2" xfId="21196" builtinId="36" hidden="1" customBuiltin="1"/>
    <cellStyle name="60% - Accent2" xfId="21227" builtinId="36" hidden="1" customBuiltin="1"/>
    <cellStyle name="60% - Accent2" xfId="21257" builtinId="36" hidden="1" customBuiltin="1"/>
    <cellStyle name="60% - Accent2" xfId="21285" builtinId="36" hidden="1" customBuiltin="1"/>
    <cellStyle name="60% - Accent2" xfId="21119" builtinId="36" hidden="1" customBuiltin="1"/>
    <cellStyle name="60% - Accent2" xfId="21234" builtinId="36" hidden="1" customBuiltin="1"/>
    <cellStyle name="60% - Accent2" xfId="21303" builtinId="36" hidden="1" customBuiltin="1"/>
    <cellStyle name="60% - Accent2" xfId="21327" builtinId="36" hidden="1" customBuiltin="1"/>
    <cellStyle name="60% - Accent2" xfId="21353" builtinId="36" hidden="1" customBuiltin="1"/>
    <cellStyle name="60% - Accent2" xfId="21376" builtinId="36" hidden="1" customBuiltin="1"/>
    <cellStyle name="60% - Accent2" xfId="21402" builtinId="36" hidden="1" customBuiltin="1"/>
    <cellStyle name="60% - Accent2" xfId="20325" builtinId="36" hidden="1" customBuiltin="1"/>
    <cellStyle name="60% - Accent2" xfId="20392" builtinId="36" hidden="1" customBuiltin="1"/>
    <cellStyle name="60% - Accent2" xfId="20373" builtinId="36" hidden="1" customBuiltin="1"/>
    <cellStyle name="60% - Accent2" xfId="20402" builtinId="36" hidden="1" customBuiltin="1"/>
    <cellStyle name="60% - Accent2" xfId="20383" builtinId="36" hidden="1" customBuiltin="1"/>
    <cellStyle name="60% - Accent2" xfId="20286" builtinId="36" hidden="1" customBuiltin="1"/>
    <cellStyle name="60% - Accent2" xfId="21550" builtinId="36" hidden="1" customBuiltin="1"/>
    <cellStyle name="60% - Accent2" xfId="21571" builtinId="36" hidden="1" customBuiltin="1"/>
    <cellStyle name="60% - Accent2" xfId="21594" builtinId="36" hidden="1" customBuiltin="1"/>
    <cellStyle name="60% - Accent2" xfId="21615" builtinId="36" hidden="1" customBuiltin="1"/>
    <cellStyle name="60% - Accent2" xfId="21636" builtinId="36" hidden="1" customBuiltin="1"/>
    <cellStyle name="60% - Accent2" xfId="21516" builtinId="36" hidden="1" customBuiltin="1"/>
    <cellStyle name="60% - Accent2" xfId="21674" builtinId="36" hidden="1" customBuiltin="1"/>
    <cellStyle name="60% - Accent2" xfId="21706" builtinId="36" hidden="1" customBuiltin="1"/>
    <cellStyle name="60% - Accent2" xfId="21740" builtinId="36" hidden="1" customBuiltin="1"/>
    <cellStyle name="60% - Accent2" xfId="21771" builtinId="36" hidden="1" customBuiltin="1"/>
    <cellStyle name="60% - Accent2" xfId="21802" builtinId="36" hidden="1" customBuiltin="1"/>
    <cellStyle name="60% - Accent2" xfId="21507" builtinId="36" hidden="1" customBuiltin="1"/>
    <cellStyle name="60% - Accent2" xfId="21748" builtinId="36" hidden="1" customBuiltin="1"/>
    <cellStyle name="60% - Accent2" xfId="21821" builtinId="36" hidden="1" customBuiltin="1"/>
    <cellStyle name="60% - Accent2" xfId="21848" builtinId="36" hidden="1" customBuiltin="1"/>
    <cellStyle name="60% - Accent2" xfId="21872" builtinId="36" hidden="1" customBuiltin="1"/>
    <cellStyle name="60% - Accent2" xfId="21896" builtinId="36" hidden="1" customBuiltin="1"/>
    <cellStyle name="60% - Accent2" xfId="21907" builtinId="36" hidden="1" customBuiltin="1"/>
    <cellStyle name="60% - Accent2" xfId="21944" builtinId="36" hidden="1" customBuiltin="1"/>
    <cellStyle name="60% - Accent2" xfId="21975" builtinId="36" hidden="1" customBuiltin="1"/>
    <cellStyle name="60% - Accent2" xfId="22006" builtinId="36" hidden="1" customBuiltin="1"/>
    <cellStyle name="60% - Accent2" xfId="22035" builtinId="36" hidden="1" customBuiltin="1"/>
    <cellStyle name="60% - Accent2" xfId="22063" builtinId="36" hidden="1" customBuiltin="1"/>
    <cellStyle name="60% - Accent2" xfId="21720" builtinId="36" hidden="1" customBuiltin="1"/>
    <cellStyle name="60% - Accent2" xfId="22013" builtinId="36" hidden="1" customBuiltin="1"/>
    <cellStyle name="60% - Accent2" xfId="22080" builtinId="36" hidden="1" customBuiltin="1"/>
    <cellStyle name="60% - Accent2" xfId="22104" builtinId="36" hidden="1" customBuiltin="1"/>
    <cellStyle name="60% - Accent2" xfId="22129" builtinId="36" hidden="1" customBuiltin="1"/>
    <cellStyle name="60% - Accent2" xfId="22153" builtinId="36" hidden="1" customBuiltin="1"/>
    <cellStyle name="60% - Accent2" xfId="22183" builtinId="36" hidden="1" customBuiltin="1"/>
    <cellStyle name="60% - Accent2" xfId="22220" builtinId="36" hidden="1" customBuiltin="1"/>
    <cellStyle name="60% - Accent2" xfId="22251" builtinId="36" hidden="1" customBuiltin="1"/>
    <cellStyle name="60% - Accent2" xfId="22282" builtinId="36" hidden="1" customBuiltin="1"/>
    <cellStyle name="60% - Accent2" xfId="22312" builtinId="36" hidden="1" customBuiltin="1"/>
    <cellStyle name="60% - Accent2" xfId="22340" builtinId="36" hidden="1" customBuiltin="1"/>
    <cellStyle name="60% - Accent2" xfId="22175" builtinId="36" hidden="1" customBuiltin="1"/>
    <cellStyle name="60% - Accent2" xfId="22289" builtinId="36" hidden="1" customBuiltin="1"/>
    <cellStyle name="60% - Accent2" xfId="22358" builtinId="36" hidden="1" customBuiltin="1"/>
    <cellStyle name="60% - Accent2" xfId="22383" builtinId="36" hidden="1" customBuiltin="1"/>
    <cellStyle name="60% - Accent2" xfId="22406" builtinId="36" hidden="1" customBuiltin="1"/>
    <cellStyle name="60% - Accent2" xfId="22429" builtinId="36" hidden="1" customBuiltin="1"/>
    <cellStyle name="60% - Accent2" xfId="22450" builtinId="36" hidden="1" customBuiltin="1"/>
    <cellStyle name="60% - Accent2" xfId="20125" builtinId="36" hidden="1" customBuiltin="1"/>
    <cellStyle name="60% - Accent2" xfId="7549" builtinId="36" hidden="1" customBuiltin="1"/>
    <cellStyle name="60% - Accent2" xfId="14281" builtinId="36" hidden="1" customBuiltin="1"/>
    <cellStyle name="60% - Accent2" xfId="14718" builtinId="36" hidden="1" customBuiltin="1"/>
    <cellStyle name="60% - Accent2" xfId="16979" builtinId="36" hidden="1" customBuiltin="1"/>
    <cellStyle name="60% - Accent2" xfId="17776" builtinId="36" hidden="1" customBuiltin="1"/>
    <cellStyle name="60% - Accent2" xfId="16805" builtinId="36" hidden="1" customBuiltin="1"/>
    <cellStyle name="60% - Accent2" xfId="22155" builtinId="36" hidden="1" customBuiltin="1"/>
    <cellStyle name="60% - Accent2" xfId="16881" builtinId="36" hidden="1" customBuiltin="1"/>
    <cellStyle name="60% - Accent2" xfId="8221" builtinId="36" hidden="1" customBuiltin="1"/>
    <cellStyle name="60% - Accent2" xfId="16469" builtinId="36" hidden="1" customBuiltin="1"/>
    <cellStyle name="60% - Accent2" xfId="15462" builtinId="36" hidden="1" customBuiltin="1"/>
    <cellStyle name="60% - Accent2" xfId="17466" builtinId="36" hidden="1" customBuiltin="1"/>
    <cellStyle name="60% - Accent2" xfId="6299" builtinId="36" hidden="1" customBuiltin="1"/>
    <cellStyle name="60% - Accent2" xfId="14256" builtinId="36" hidden="1" customBuiltin="1"/>
    <cellStyle name="60% - Accent2" xfId="4592" builtinId="36" hidden="1" customBuiltin="1"/>
    <cellStyle name="60% - Accent2" xfId="14823" builtinId="36" hidden="1" customBuiltin="1"/>
    <cellStyle name="60% - Accent2" xfId="21173" builtinId="36" hidden="1" customBuiltin="1"/>
    <cellStyle name="60% - Accent2" xfId="10854" builtinId="36" hidden="1" customBuiltin="1"/>
    <cellStyle name="60% - Accent2" xfId="22479" builtinId="36" hidden="1" customBuiltin="1"/>
    <cellStyle name="60% - Accent2" xfId="22518" builtinId="36" hidden="1" customBuiltin="1"/>
    <cellStyle name="60% - Accent2" xfId="22555" builtinId="36" hidden="1" customBuiltin="1"/>
    <cellStyle name="60% - Accent2" xfId="22590" builtinId="36" hidden="1" customBuiltin="1"/>
    <cellStyle name="60% - Accent2" xfId="22608" builtinId="36" hidden="1" customBuiltin="1"/>
    <cellStyle name="60% - Accent2" xfId="22653" builtinId="36" hidden="1" customBuiltin="1"/>
    <cellStyle name="60% - Accent2" xfId="22686" builtinId="36" hidden="1" customBuiltin="1"/>
    <cellStyle name="60% - Accent2" xfId="22720" builtinId="36" hidden="1" customBuiltin="1"/>
    <cellStyle name="60% - Accent2" xfId="22752" builtinId="36" hidden="1" customBuiltin="1"/>
    <cellStyle name="60% - Accent2" xfId="22783" builtinId="36" hidden="1" customBuiltin="1"/>
    <cellStyle name="60% - Accent2" xfId="20112" builtinId="36" hidden="1" customBuiltin="1"/>
    <cellStyle name="60% - Accent2" xfId="22728" builtinId="36" hidden="1" customBuiltin="1"/>
    <cellStyle name="60% - Accent2" xfId="22805" builtinId="36" hidden="1" customBuiltin="1"/>
    <cellStyle name="60% - Accent2" xfId="22840" builtinId="36" hidden="1" customBuiltin="1"/>
    <cellStyle name="60% - Accent2" xfId="22876" builtinId="36" hidden="1" customBuiltin="1"/>
    <cellStyle name="60% - Accent2" xfId="22910" builtinId="36" hidden="1" customBuiltin="1"/>
    <cellStyle name="60% - Accent2" xfId="22950" builtinId="36" hidden="1" customBuiltin="1"/>
    <cellStyle name="60% - Accent2" xfId="22995" builtinId="36" hidden="1" customBuiltin="1"/>
    <cellStyle name="60% - Accent2" xfId="23028" builtinId="36" hidden="1" customBuiltin="1"/>
    <cellStyle name="60% - Accent2" xfId="23062" builtinId="36" hidden="1" customBuiltin="1"/>
    <cellStyle name="60% - Accent2" xfId="23094" builtinId="36" hidden="1" customBuiltin="1"/>
    <cellStyle name="60% - Accent2" xfId="23125" builtinId="36" hidden="1" customBuiltin="1"/>
    <cellStyle name="60% - Accent2" xfId="22941" builtinId="36" hidden="1" customBuiltin="1"/>
    <cellStyle name="60% - Accent2" xfId="23070" builtinId="36" hidden="1" customBuiltin="1"/>
    <cellStyle name="60% - Accent2" xfId="23147" builtinId="36" hidden="1" customBuiltin="1"/>
    <cellStyle name="60% - Accent2" xfId="23182" builtinId="36" hidden="1" customBuiltin="1"/>
    <cellStyle name="60% - Accent2" xfId="23218" builtinId="36" hidden="1" customBuiltin="1"/>
    <cellStyle name="60% - Accent2" xfId="23252" builtinId="36" hidden="1" customBuiltin="1"/>
    <cellStyle name="60% - Accent2" xfId="23285" builtinId="36" hidden="1" customBuiltin="1"/>
    <cellStyle name="60% - Accent2" xfId="23351" builtinId="36" hidden="1" customBuiltin="1"/>
    <cellStyle name="60% - Accent2" xfId="23372" builtinId="36" hidden="1" customBuiltin="1"/>
    <cellStyle name="60% - Accent2" xfId="23395" builtinId="36" hidden="1" customBuiltin="1"/>
    <cellStyle name="60% - Accent2" xfId="23417" builtinId="36" hidden="1" customBuiltin="1"/>
    <cellStyle name="60% - Accent2" xfId="23438" builtinId="36" hidden="1" customBuiltin="1"/>
    <cellStyle name="60% - Accent2" xfId="23469" builtinId="36" hidden="1" customBuiltin="1"/>
    <cellStyle name="60% - Accent2" xfId="23665" builtinId="36" hidden="1" customBuiltin="1"/>
    <cellStyle name="60% - Accent2" xfId="23687" builtinId="36" hidden="1" customBuiltin="1"/>
    <cellStyle name="60% - Accent2" xfId="23714" builtinId="36" hidden="1" customBuiltin="1"/>
    <cellStyle name="60% - Accent2" xfId="23740" builtinId="36" hidden="1" customBuiltin="1"/>
    <cellStyle name="60% - Accent2" xfId="23764" builtinId="36" hidden="1" customBuiltin="1"/>
    <cellStyle name="60% - Accent2" xfId="23625" builtinId="36" hidden="1" customBuiltin="1"/>
    <cellStyle name="60% - Accent2" xfId="23805" builtinId="36" hidden="1" customBuiltin="1"/>
    <cellStyle name="60% - Accent2" xfId="23837" builtinId="36" hidden="1" customBuiltin="1"/>
    <cellStyle name="60% - Accent2" xfId="23871" builtinId="36" hidden="1" customBuiltin="1"/>
    <cellStyle name="60% - Accent2" xfId="23903" builtinId="36" hidden="1" customBuiltin="1"/>
    <cellStyle name="60% - Accent2" xfId="23934" builtinId="36" hidden="1" customBuiltin="1"/>
    <cellStyle name="60% - Accent2" xfId="23615" builtinId="36" hidden="1" customBuiltin="1"/>
    <cellStyle name="60% - Accent2" xfId="23879" builtinId="36" hidden="1" customBuiltin="1"/>
    <cellStyle name="60% - Accent2" xfId="23953" builtinId="36" hidden="1" customBuiltin="1"/>
    <cellStyle name="60% - Accent2" xfId="23981" builtinId="36" hidden="1" customBuiltin="1"/>
    <cellStyle name="60% - Accent2" xfId="24007" builtinId="36" hidden="1" customBuiltin="1"/>
    <cellStyle name="60% - Accent2" xfId="24030" builtinId="36" hidden="1" customBuiltin="1"/>
    <cellStyle name="60% - Accent2" xfId="24041" builtinId="36" hidden="1" customBuiltin="1"/>
    <cellStyle name="60% - Accent2" xfId="24078" builtinId="36" hidden="1" customBuiltin="1"/>
    <cellStyle name="60% - Accent2" xfId="24108" builtinId="36" hidden="1" customBuiltin="1"/>
    <cellStyle name="60% - Accent2" xfId="24139" builtinId="36" hidden="1" customBuiltin="1"/>
    <cellStyle name="60% - Accent2" xfId="24168" builtinId="36" hidden="1" customBuiltin="1"/>
    <cellStyle name="60% - Accent2" xfId="24196" builtinId="36" hidden="1" customBuiltin="1"/>
    <cellStyle name="60% - Accent2" xfId="23851" builtinId="36" hidden="1" customBuiltin="1"/>
    <cellStyle name="60% - Accent2" xfId="24146" builtinId="36" hidden="1" customBuiltin="1"/>
    <cellStyle name="60% - Accent2" xfId="24214" builtinId="36" hidden="1" customBuiltin="1"/>
    <cellStyle name="60% - Accent2" xfId="24238" builtinId="36" hidden="1" customBuiltin="1"/>
    <cellStyle name="60% - Accent2" xfId="24262" builtinId="36" hidden="1" customBuiltin="1"/>
    <cellStyle name="60% - Accent2" xfId="24285" builtinId="36" hidden="1" customBuiltin="1"/>
    <cellStyle name="60% - Accent2" xfId="24314" builtinId="36" hidden="1" customBuiltin="1"/>
    <cellStyle name="60% - Accent2" xfId="24352" builtinId="36" hidden="1" customBuiltin="1"/>
    <cellStyle name="60% - Accent2" xfId="24382" builtinId="36" hidden="1" customBuiltin="1"/>
    <cellStyle name="60% - Accent2" xfId="24413" builtinId="36" hidden="1" customBuiltin="1"/>
    <cellStyle name="60% - Accent2" xfId="24442" builtinId="36" hidden="1" customBuiltin="1"/>
    <cellStyle name="60% - Accent2" xfId="24470" builtinId="36" hidden="1" customBuiltin="1"/>
    <cellStyle name="60% - Accent2" xfId="24306" builtinId="36" hidden="1" customBuiltin="1"/>
    <cellStyle name="60% - Accent2" xfId="24420" builtinId="36" hidden="1" customBuiltin="1"/>
    <cellStyle name="60% - Accent2" xfId="24488" builtinId="36" hidden="1" customBuiltin="1"/>
    <cellStyle name="60% - Accent2" xfId="24512" builtinId="36" hidden="1" customBuiltin="1"/>
    <cellStyle name="60% - Accent2" xfId="24537" builtinId="36" hidden="1" customBuiltin="1"/>
    <cellStyle name="60% - Accent2" xfId="24560" builtinId="36" hidden="1" customBuiltin="1"/>
    <cellStyle name="60% - Accent2" xfId="24586" builtinId="36" hidden="1" customBuiltin="1"/>
    <cellStyle name="60% - Accent2" xfId="23529" builtinId="36" hidden="1" customBuiltin="1"/>
    <cellStyle name="60% - Accent2" xfId="23595" builtinId="36" hidden="1" customBuiltin="1"/>
    <cellStyle name="60% - Accent2" xfId="23576" builtinId="36" hidden="1" customBuiltin="1"/>
    <cellStyle name="60% - Accent2" xfId="23605" builtinId="36" hidden="1" customBuiltin="1"/>
    <cellStyle name="60% - Accent2" xfId="23586" builtinId="36" hidden="1" customBuiltin="1"/>
    <cellStyle name="60% - Accent2" xfId="23491" builtinId="36" hidden="1" customBuiltin="1"/>
    <cellStyle name="60% - Accent2" xfId="24733" builtinId="36" hidden="1" customBuiltin="1"/>
    <cellStyle name="60% - Accent2" xfId="24754" builtinId="36" hidden="1" customBuiltin="1"/>
    <cellStyle name="60% - Accent2" xfId="24777" builtinId="36" hidden="1" customBuiltin="1"/>
    <cellStyle name="60% - Accent2" xfId="24798" builtinId="36" hidden="1" customBuiltin="1"/>
    <cellStyle name="60% - Accent2" xfId="24819" builtinId="36" hidden="1" customBuiltin="1"/>
    <cellStyle name="60% - Accent2" xfId="24700" builtinId="36" hidden="1" customBuiltin="1"/>
    <cellStyle name="60% - Accent2" xfId="24856" builtinId="36" hidden="1" customBuiltin="1"/>
    <cellStyle name="60% - Accent2" xfId="24887" builtinId="36" hidden="1" customBuiltin="1"/>
    <cellStyle name="60% - Accent2" xfId="24921" builtinId="36" hidden="1" customBuiltin="1"/>
    <cellStyle name="60% - Accent2" xfId="24951" builtinId="36" hidden="1" customBuiltin="1"/>
    <cellStyle name="60% - Accent2" xfId="24982" builtinId="36" hidden="1" customBuiltin="1"/>
    <cellStyle name="60% - Accent2" xfId="24691" builtinId="36" hidden="1" customBuiltin="1"/>
    <cellStyle name="60% - Accent2" xfId="24929" builtinId="36" hidden="1" customBuiltin="1"/>
    <cellStyle name="60% - Accent2" xfId="25001" builtinId="36" hidden="1" customBuiltin="1"/>
    <cellStyle name="60% - Accent2" xfId="25028" builtinId="36" hidden="1" customBuiltin="1"/>
    <cellStyle name="60% - Accent2" xfId="25051" builtinId="36" hidden="1" customBuiltin="1"/>
    <cellStyle name="60% - Accent2" xfId="25075" builtinId="36" hidden="1" customBuiltin="1"/>
    <cellStyle name="60% - Accent2" xfId="25085" builtinId="36" hidden="1" customBuiltin="1"/>
    <cellStyle name="60% - Accent2" xfId="25121" builtinId="36" hidden="1" customBuiltin="1"/>
    <cellStyle name="60% - Accent2" xfId="25151" builtinId="36" hidden="1" customBuiltin="1"/>
    <cellStyle name="60% - Accent2" xfId="25182" builtinId="36" hidden="1" customBuiltin="1"/>
    <cellStyle name="60% - Accent2" xfId="25210" builtinId="36" hidden="1" customBuiltin="1"/>
    <cellStyle name="60% - Accent2" xfId="25238" builtinId="36" hidden="1" customBuiltin="1"/>
    <cellStyle name="60% - Accent2" xfId="24901" builtinId="36" hidden="1" customBuiltin="1"/>
    <cellStyle name="60% - Accent2" xfId="25189" builtinId="36" hidden="1" customBuiltin="1"/>
    <cellStyle name="60% - Accent2" xfId="25254" builtinId="36" hidden="1" customBuiltin="1"/>
    <cellStyle name="60% - Accent2" xfId="25278" builtinId="36" hidden="1" customBuiltin="1"/>
    <cellStyle name="60% - Accent2" xfId="25302" builtinId="36" hidden="1" customBuiltin="1"/>
    <cellStyle name="60% - Accent2" xfId="25326" builtinId="36" hidden="1" customBuiltin="1"/>
    <cellStyle name="60% - Accent2" xfId="25356" builtinId="36" hidden="1" customBuiltin="1"/>
    <cellStyle name="60% - Accent2" xfId="25392" builtinId="36" hidden="1" customBuiltin="1"/>
    <cellStyle name="60% - Accent2" xfId="25422" builtinId="36" hidden="1" customBuiltin="1"/>
    <cellStyle name="60% - Accent2" xfId="25453" builtinId="36" hidden="1" customBuiltin="1"/>
    <cellStyle name="60% - Accent2" xfId="25481" builtinId="36" hidden="1" customBuiltin="1"/>
    <cellStyle name="60% - Accent2" xfId="25509" builtinId="36" hidden="1" customBuiltin="1"/>
    <cellStyle name="60% - Accent2" xfId="25348" builtinId="36" hidden="1" customBuiltin="1"/>
    <cellStyle name="60% - Accent2" xfId="25460" builtinId="36" hidden="1" customBuiltin="1"/>
    <cellStyle name="60% - Accent2" xfId="25527" builtinId="36" hidden="1" customBuiltin="1"/>
    <cellStyle name="60% - Accent2" xfId="25551" builtinId="36" hidden="1" customBuiltin="1"/>
    <cellStyle name="60% - Accent2" xfId="25574" builtinId="36" hidden="1" customBuiltin="1"/>
    <cellStyle name="60% - Accent2" xfId="25597" builtinId="36" hidden="1" customBuiltin="1"/>
    <cellStyle name="60% - Accent2" xfId="25618" builtinId="36" hidden="1" customBuiltin="1"/>
    <cellStyle name="60% - Accent2" xfId="23336" builtinId="36" hidden="1" customBuiltin="1"/>
    <cellStyle name="60% - Accent2" xfId="14674" builtinId="36" hidden="1" customBuiltin="1"/>
    <cellStyle name="60% - Accent2" xfId="14421" builtinId="36" hidden="1" customBuiltin="1"/>
    <cellStyle name="60% - Accent2" xfId="7649" builtinId="36" hidden="1" customBuiltin="1"/>
    <cellStyle name="60% - Accent2" xfId="12791" builtinId="36" hidden="1" customBuiltin="1"/>
    <cellStyle name="60% - Accent2" xfId="21052" builtinId="36" hidden="1" customBuiltin="1"/>
    <cellStyle name="60% - Accent2" xfId="11459" builtinId="36" hidden="1" customBuiltin="1"/>
    <cellStyle name="60% - Accent2" xfId="25328" builtinId="36" hidden="1" customBuiltin="1"/>
    <cellStyle name="60% - Accent2" xfId="5956" builtinId="36" hidden="1" customBuiltin="1"/>
    <cellStyle name="60% - Accent2" xfId="4639" builtinId="36" hidden="1" customBuiltin="1"/>
    <cellStyle name="60% - Accent2" xfId="20098" builtinId="36" hidden="1" customBuiltin="1"/>
    <cellStyle name="60% - Accent2" xfId="20088" builtinId="36" hidden="1" customBuiltin="1"/>
    <cellStyle name="60% - Accent2" xfId="20747" builtinId="36" hidden="1" customBuiltin="1"/>
    <cellStyle name="60% - Accent2" xfId="8239" builtinId="36" hidden="1" customBuiltin="1"/>
    <cellStyle name="60% - Accent2" xfId="14423" builtinId="36" hidden="1" customBuiltin="1"/>
    <cellStyle name="60% - Accent2" xfId="4293" builtinId="36" hidden="1" customBuiltin="1"/>
    <cellStyle name="60% - Accent2" xfId="20113" builtinId="36" hidden="1" customBuiltin="1"/>
    <cellStyle name="60% - Accent2" xfId="24359" builtinId="36" hidden="1" customBuiltin="1"/>
    <cellStyle name="60% - Accent2" xfId="14785" builtinId="36" hidden="1" customBuiltin="1"/>
    <cellStyle name="60% - Accent2" xfId="25647" builtinId="36" hidden="1" customBuiltin="1"/>
    <cellStyle name="60% - Accent2" xfId="25685" builtinId="36" hidden="1" customBuiltin="1"/>
    <cellStyle name="60% - Accent2" xfId="25721" builtinId="36" hidden="1" customBuiltin="1"/>
    <cellStyle name="60% - Accent2" xfId="25756" builtinId="36" hidden="1" customBuiltin="1"/>
    <cellStyle name="60% - Accent2" xfId="25774" builtinId="36" hidden="1" customBuiltin="1"/>
    <cellStyle name="60% - Accent2" xfId="25819" builtinId="36" hidden="1" customBuiltin="1"/>
    <cellStyle name="60% - Accent2" xfId="25852" builtinId="36" hidden="1" customBuiltin="1"/>
    <cellStyle name="60% - Accent2" xfId="25886" builtinId="36" hidden="1" customBuiltin="1"/>
    <cellStyle name="60% - Accent2" xfId="25918" builtinId="36" hidden="1" customBuiltin="1"/>
    <cellStyle name="60% - Accent2" xfId="25949" builtinId="36" hidden="1" customBuiltin="1"/>
    <cellStyle name="60% - Accent2" xfId="23329" builtinId="36" hidden="1" customBuiltin="1"/>
    <cellStyle name="60% - Accent2" xfId="25894" builtinId="36" hidden="1" customBuiltin="1"/>
    <cellStyle name="60% - Accent2" xfId="25971" builtinId="36" hidden="1" customBuiltin="1"/>
    <cellStyle name="60% - Accent2" xfId="26006" builtinId="36" hidden="1" customBuiltin="1"/>
    <cellStyle name="60% - Accent2" xfId="26042" builtinId="36" hidden="1" customBuiltin="1"/>
    <cellStyle name="60% - Accent2" xfId="26076" builtinId="36" hidden="1" customBuiltin="1"/>
    <cellStyle name="60% - Accent2" xfId="26112" builtinId="36" hidden="1" customBuiltin="1"/>
    <cellStyle name="60% - Accent2" xfId="26149" builtinId="36" hidden="1" customBuiltin="1"/>
    <cellStyle name="60% - Accent2" xfId="26179" builtinId="36" hidden="1" customBuiltin="1"/>
    <cellStyle name="60% - Accent2" xfId="26210" builtinId="36" hidden="1" customBuiltin="1"/>
    <cellStyle name="60% - Accent2" xfId="26239" builtinId="36" hidden="1" customBuiltin="1"/>
    <cellStyle name="60% - Accent2" xfId="26267" builtinId="36" hidden="1" customBuiltin="1"/>
    <cellStyle name="60% - Accent2" xfId="26104" builtinId="36" hidden="1" customBuiltin="1"/>
    <cellStyle name="60% - Accent2" xfId="26217" builtinId="36" hidden="1" customBuiltin="1"/>
    <cellStyle name="60% - Accent2" xfId="26282" builtinId="36" hidden="1" customBuiltin="1"/>
    <cellStyle name="60% - Accent2" xfId="26304" builtinId="36" hidden="1" customBuiltin="1"/>
    <cellStyle name="60% - Accent2" xfId="26327" builtinId="36" hidden="1" customBuiltin="1"/>
    <cellStyle name="60% - Accent2" xfId="26348" builtinId="36" hidden="1" customBuiltin="1"/>
    <cellStyle name="60% - Accent2" xfId="26370" builtinId="36" hidden="1" customBuiltin="1"/>
    <cellStyle name="60% - Accent2" xfId="26392" builtinId="36" hidden="1" customBuiltin="1"/>
    <cellStyle name="60% - Accent2" xfId="26413" builtinId="36" hidden="1" customBuiltin="1"/>
    <cellStyle name="60% - Accent2" xfId="26435" builtinId="36" hidden="1" customBuiltin="1"/>
    <cellStyle name="60% - Accent2" xfId="26457" builtinId="36" hidden="1" customBuiltin="1"/>
    <cellStyle name="60% - Accent2" xfId="26478" builtinId="36" hidden="1" customBuiltin="1"/>
    <cellStyle name="60% - Accent2" xfId="26503" builtinId="36" hidden="1" customBuiltin="1"/>
    <cellStyle name="60% - Accent2" xfId="26682" builtinId="36" hidden="1" customBuiltin="1"/>
    <cellStyle name="60% - Accent2" xfId="26703" builtinId="36" hidden="1" customBuiltin="1"/>
    <cellStyle name="60% - Accent2" xfId="26726" builtinId="36" hidden="1" customBuiltin="1"/>
    <cellStyle name="60% - Accent2" xfId="26748" builtinId="36" hidden="1" customBuiltin="1"/>
    <cellStyle name="60% - Accent2" xfId="26769" builtinId="36" hidden="1" customBuiltin="1"/>
    <cellStyle name="60% - Accent2" xfId="26647" builtinId="36" hidden="1" customBuiltin="1"/>
    <cellStyle name="60% - Accent2" xfId="26805" builtinId="36" hidden="1" customBuiltin="1"/>
    <cellStyle name="60% - Accent2" xfId="26835" builtinId="36" hidden="1" customBuiltin="1"/>
    <cellStyle name="60% - Accent2" xfId="26869" builtinId="36" hidden="1" customBuiltin="1"/>
    <cellStyle name="60% - Accent2" xfId="26899" builtinId="36" hidden="1" customBuiltin="1"/>
    <cellStyle name="60% - Accent2" xfId="26930" builtinId="36" hidden="1" customBuiltin="1"/>
    <cellStyle name="60% - Accent2" xfId="26638" builtinId="36" hidden="1" customBuiltin="1"/>
    <cellStyle name="60% - Accent2" xfId="26877" builtinId="36" hidden="1" customBuiltin="1"/>
    <cellStyle name="60% - Accent2" xfId="26947" builtinId="36" hidden="1" customBuiltin="1"/>
    <cellStyle name="60% - Accent2" xfId="26972" builtinId="36" hidden="1" customBuiltin="1"/>
    <cellStyle name="60% - Accent2" xfId="26994" builtinId="36" hidden="1" customBuiltin="1"/>
    <cellStyle name="60% - Accent2" xfId="27015" builtinId="36" hidden="1" customBuiltin="1"/>
    <cellStyle name="60% - Accent2" xfId="27024" builtinId="36" hidden="1" customBuiltin="1"/>
    <cellStyle name="60% - Accent2" xfId="27060" builtinId="36" hidden="1" customBuiltin="1"/>
    <cellStyle name="60% - Accent2" xfId="27089" builtinId="36" hidden="1" customBuiltin="1"/>
    <cellStyle name="60% - Accent2" xfId="27120" builtinId="36" hidden="1" customBuiltin="1"/>
    <cellStyle name="60% - Accent2" xfId="27148" builtinId="36" hidden="1" customBuiltin="1"/>
    <cellStyle name="60% - Accent2" xfId="27176" builtinId="36" hidden="1" customBuiltin="1"/>
    <cellStyle name="60% - Accent2" xfId="26849" builtinId="36" hidden="1" customBuiltin="1"/>
    <cellStyle name="60% - Accent2" xfId="27127" builtinId="36" hidden="1" customBuiltin="1"/>
    <cellStyle name="60% - Accent2" xfId="27191" builtinId="36" hidden="1" customBuiltin="1"/>
    <cellStyle name="60% - Accent2" xfId="27213" builtinId="36" hidden="1" customBuiltin="1"/>
    <cellStyle name="60% - Accent2" xfId="27235" builtinId="36" hidden="1" customBuiltin="1"/>
    <cellStyle name="60% - Accent2" xfId="27256" builtinId="36" hidden="1" customBuiltin="1"/>
    <cellStyle name="60% - Accent2" xfId="27284" builtinId="36" hidden="1" customBuiltin="1"/>
    <cellStyle name="60% - Accent2" xfId="27320" builtinId="36" hidden="1" customBuiltin="1"/>
    <cellStyle name="60% - Accent2" xfId="27349" builtinId="36" hidden="1" customBuiltin="1"/>
    <cellStyle name="60% - Accent2" xfId="27380" builtinId="36" hidden="1" customBuiltin="1"/>
    <cellStyle name="60% - Accent2" xfId="27408" builtinId="36" hidden="1" customBuiltin="1"/>
    <cellStyle name="60% - Accent2" xfId="27436" builtinId="36" hidden="1" customBuiltin="1"/>
    <cellStyle name="60% - Accent2" xfId="27276" builtinId="36" hidden="1" customBuiltin="1"/>
    <cellStyle name="60% - Accent2" xfId="27387" builtinId="36" hidden="1" customBuiltin="1"/>
    <cellStyle name="60% - Accent2" xfId="27451" builtinId="36" hidden="1" customBuiltin="1"/>
    <cellStyle name="60% - Accent2" xfId="27473" builtinId="36" hidden="1" customBuiltin="1"/>
    <cellStyle name="60% - Accent2" xfId="27495" builtinId="36" hidden="1" customBuiltin="1"/>
    <cellStyle name="60% - Accent2" xfId="27516" builtinId="36" hidden="1" customBuiltin="1"/>
    <cellStyle name="60% - Accent2" xfId="27537" builtinId="36" hidden="1" customBuiltin="1"/>
    <cellStyle name="60% - Accent2" xfId="26559" builtinId="36" hidden="1" customBuiltin="1"/>
    <cellStyle name="60% - Accent2" xfId="26619" builtinId="36" hidden="1" customBuiltin="1"/>
    <cellStyle name="60% - Accent2" xfId="26600" builtinId="36" hidden="1" customBuiltin="1"/>
    <cellStyle name="60% - Accent2" xfId="26628" builtinId="36" hidden="1" customBuiltin="1"/>
    <cellStyle name="60% - Accent2" xfId="26610" builtinId="36" hidden="1" customBuiltin="1"/>
    <cellStyle name="60% - Accent2" xfId="26525" builtinId="36" hidden="1" customBuiltin="1"/>
    <cellStyle name="60% - Accent2" xfId="27590" builtinId="36" hidden="1" customBuiltin="1"/>
    <cellStyle name="60% - Accent2" xfId="27611" builtinId="36" hidden="1" customBuiltin="1"/>
    <cellStyle name="60% - Accent2" xfId="27634" builtinId="36" hidden="1" customBuiltin="1"/>
    <cellStyle name="60% - Accent2" xfId="27655" builtinId="36" hidden="1" customBuiltin="1"/>
    <cellStyle name="60% - Accent2" xfId="27676" builtinId="36" hidden="1" customBuiltin="1"/>
    <cellStyle name="60% - Accent2" xfId="27557" builtinId="36" hidden="1" customBuiltin="1"/>
    <cellStyle name="60% - Accent2" xfId="27711" builtinId="36" hidden="1" customBuiltin="1"/>
    <cellStyle name="60% - Accent2" xfId="27741" builtinId="36" hidden="1" customBuiltin="1"/>
    <cellStyle name="60% - Accent2" xfId="27775" builtinId="36" hidden="1" customBuiltin="1"/>
    <cellStyle name="60% - Accent2" xfId="27804" builtinId="36" hidden="1" customBuiltin="1"/>
    <cellStyle name="60% - Accent2" xfId="27835" builtinId="36" hidden="1" customBuiltin="1"/>
    <cellStyle name="60% - Accent2" xfId="27548" builtinId="36" hidden="1" customBuiltin="1"/>
    <cellStyle name="60% - Accent2" xfId="27783" builtinId="36" hidden="1" customBuiltin="1"/>
    <cellStyle name="60% - Accent2" xfId="27852" builtinId="36" hidden="1" customBuiltin="1"/>
    <cellStyle name="60% - Accent2" xfId="27877" builtinId="36" hidden="1" customBuiltin="1"/>
    <cellStyle name="60% - Accent2" xfId="27898" builtinId="36" hidden="1" customBuiltin="1"/>
    <cellStyle name="60% - Accent2" xfId="27919" builtinId="36" hidden="1" customBuiltin="1"/>
    <cellStyle name="60% - Accent2" xfId="27928" builtinId="36" hidden="1" customBuiltin="1"/>
    <cellStyle name="60% - Accent2" xfId="27962" builtinId="36" hidden="1" customBuiltin="1"/>
    <cellStyle name="60% - Accent2" xfId="27991" builtinId="36" hidden="1" customBuiltin="1"/>
    <cellStyle name="60% - Accent2" xfId="28022" builtinId="36" hidden="1" customBuiltin="1"/>
    <cellStyle name="60% - Accent2" xfId="28049" builtinId="36" hidden="1" customBuiltin="1"/>
    <cellStyle name="60% - Accent2" xfId="28077" builtinId="36" hidden="1" customBuiltin="1"/>
    <cellStyle name="60% - Accent2" xfId="27755" builtinId="36" hidden="1" customBuiltin="1"/>
    <cellStyle name="60% - Accent2" xfId="28029" builtinId="36" hidden="1" customBuiltin="1"/>
    <cellStyle name="60% - Accent2" xfId="28092" builtinId="36" hidden="1" customBuiltin="1"/>
    <cellStyle name="60% - Accent2" xfId="28114" builtinId="36" hidden="1" customBuiltin="1"/>
    <cellStyle name="60% - Accent2" xfId="28135" builtinId="36" hidden="1" customBuiltin="1"/>
    <cellStyle name="60% - Accent2" xfId="28156" builtinId="36" hidden="1" customBuiltin="1"/>
    <cellStyle name="60% - Accent2" xfId="28184" builtinId="36" hidden="1" customBuiltin="1"/>
    <cellStyle name="60% - Accent2" xfId="28218" builtinId="36" hidden="1" customBuiltin="1"/>
    <cellStyle name="60% - Accent2" xfId="28247" builtinId="36" hidden="1" customBuiltin="1"/>
    <cellStyle name="60% - Accent2" xfId="28278" builtinId="36" hidden="1" customBuiltin="1"/>
    <cellStyle name="60% - Accent2" xfId="28305" builtinId="36" hidden="1" customBuiltin="1"/>
    <cellStyle name="60% - Accent2" xfId="28333" builtinId="36" hidden="1" customBuiltin="1"/>
    <cellStyle name="60% - Accent2" xfId="28176" builtinId="36" hidden="1" customBuiltin="1"/>
    <cellStyle name="60% - Accent2" xfId="28285" builtinId="36" hidden="1" customBuiltin="1"/>
    <cellStyle name="60% - Accent2" xfId="28348" builtinId="36" hidden="1" customBuiltin="1"/>
    <cellStyle name="60% - Accent2" xfId="28370" builtinId="36" hidden="1" customBuiltin="1"/>
    <cellStyle name="60% - Accent2" xfId="28391" builtinId="36" hidden="1" customBuiltin="1"/>
    <cellStyle name="60% - Accent2" xfId="28412" builtinId="36" hidden="1" customBuiltin="1"/>
    <cellStyle name="60% - Accent2" xfId="28433" builtinId="36" hidden="1" customBuiltin="1"/>
    <cellStyle name="60% - Accent3" xfId="31" builtinId="40" hidden="1" customBuiltin="1"/>
    <cellStyle name="60% - Accent3" xfId="79" builtinId="40" hidden="1" customBuiltin="1"/>
    <cellStyle name="60% - Accent3" xfId="114" builtinId="40" hidden="1" customBuiltin="1"/>
    <cellStyle name="60% - Accent3" xfId="157" builtinId="40" hidden="1" customBuiltin="1"/>
    <cellStyle name="60% - Accent3" xfId="199" builtinId="40" hidden="1" customBuiltin="1"/>
    <cellStyle name="60% - Accent3" xfId="233" builtinId="40" hidden="1" customBuiltin="1"/>
    <cellStyle name="60% - Accent3" xfId="270" builtinId="40" hidden="1" customBuiltin="1"/>
    <cellStyle name="60% - Accent3" xfId="307" builtinId="40" hidden="1" customBuiltin="1"/>
    <cellStyle name="60% - Accent3" xfId="341" builtinId="40" hidden="1" customBuiltin="1"/>
    <cellStyle name="60% - Accent3" xfId="376" builtinId="40" hidden="1" customBuiltin="1"/>
    <cellStyle name="60% - Accent3" xfId="464" builtinId="40" hidden="1" customBuiltin="1"/>
    <cellStyle name="60% - Accent3" xfId="498" builtinId="40" hidden="1" customBuiltin="1"/>
    <cellStyle name="60% - Accent3" xfId="534" builtinId="40" hidden="1" customBuiltin="1"/>
    <cellStyle name="60% - Accent3" xfId="570" builtinId="40" hidden="1" customBuiltin="1"/>
    <cellStyle name="60% - Accent3" xfId="604" builtinId="40" hidden="1" customBuiltin="1"/>
    <cellStyle name="60% - Accent3" xfId="422" builtinId="40" hidden="1" customBuiltin="1"/>
    <cellStyle name="60% - Accent3" xfId="655" builtinId="40" hidden="1" customBuiltin="1"/>
    <cellStyle name="60% - Accent3" xfId="689" builtinId="40" hidden="1" customBuiltin="1"/>
    <cellStyle name="60% - Accent3" xfId="726" builtinId="40" hidden="1" customBuiltin="1"/>
    <cellStyle name="60% - Accent3" xfId="761" builtinId="40" hidden="1" customBuiltin="1"/>
    <cellStyle name="60% - Accent3" xfId="795" builtinId="40" hidden="1" customBuiltin="1"/>
    <cellStyle name="60% - Accent3" xfId="621" builtinId="40" hidden="1" customBuiltin="1"/>
    <cellStyle name="60% - Accent3" xfId="797" builtinId="40" hidden="1" customBuiltin="1"/>
    <cellStyle name="60% - Accent3" xfId="820" builtinId="40" hidden="1" customBuiltin="1"/>
    <cellStyle name="60% - Accent3" xfId="858" builtinId="40" hidden="1" customBuiltin="1"/>
    <cellStyle name="60% - Accent3" xfId="894" builtinId="40" hidden="1" customBuiltin="1"/>
    <cellStyle name="60% - Accent3" xfId="929" builtinId="40" hidden="1" customBuiltin="1"/>
    <cellStyle name="60% - Accent3" xfId="947" builtinId="40" hidden="1" customBuiltin="1"/>
    <cellStyle name="60% - Accent3" xfId="992" builtinId="40" hidden="1" customBuiltin="1"/>
    <cellStyle name="60% - Accent3" xfId="1024" builtinId="40" hidden="1" customBuiltin="1"/>
    <cellStyle name="60% - Accent3" xfId="1058" builtinId="40" hidden="1" customBuiltin="1"/>
    <cellStyle name="60% - Accent3" xfId="1090" builtinId="40" hidden="1" customBuiltin="1"/>
    <cellStyle name="60% - Accent3" xfId="1121" builtinId="40" hidden="1" customBuiltin="1"/>
    <cellStyle name="60% - Accent3" xfId="959" builtinId="40" hidden="1" customBuiltin="1"/>
    <cellStyle name="60% - Accent3" xfId="1123" builtinId="40" hidden="1" customBuiltin="1"/>
    <cellStyle name="60% - Accent3" xfId="1144" builtinId="40" hidden="1" customBuiltin="1"/>
    <cellStyle name="60% - Accent3" xfId="1179" builtinId="40" hidden="1" customBuiltin="1"/>
    <cellStyle name="60% - Accent3" xfId="1215" builtinId="40" hidden="1" customBuiltin="1"/>
    <cellStyle name="60% - Accent3" xfId="1249" builtinId="40" hidden="1" customBuiltin="1"/>
    <cellStyle name="60% - Accent3" xfId="1289" builtinId="40" hidden="1" customBuiltin="1"/>
    <cellStyle name="60% - Accent3" xfId="1334" builtinId="40" hidden="1" customBuiltin="1"/>
    <cellStyle name="60% - Accent3" xfId="1366" builtinId="40" hidden="1" customBuiltin="1"/>
    <cellStyle name="60% - Accent3" xfId="1400" builtinId="40" hidden="1" customBuiltin="1"/>
    <cellStyle name="60% - Accent3" xfId="1432" builtinId="40" hidden="1" customBuiltin="1"/>
    <cellStyle name="60% - Accent3" xfId="1463" builtinId="40" hidden="1" customBuiltin="1"/>
    <cellStyle name="60% - Accent3" xfId="1301" builtinId="40" hidden="1" customBuiltin="1"/>
    <cellStyle name="60% - Accent3" xfId="1465" builtinId="40" hidden="1" customBuiltin="1"/>
    <cellStyle name="60% - Accent3" xfId="1486" builtinId="40" hidden="1" customBuiltin="1"/>
    <cellStyle name="60% - Accent3" xfId="1521" builtinId="40" hidden="1" customBuiltin="1"/>
    <cellStyle name="60% - Accent3" xfId="1557" builtinId="40" hidden="1" customBuiltin="1"/>
    <cellStyle name="60% - Accent3" xfId="1591" builtinId="40" hidden="1" customBuiltin="1"/>
    <cellStyle name="60% - Accent3" xfId="1626" builtinId="40" hidden="1" customBuiltin="1"/>
    <cellStyle name="60% - Accent3" xfId="1740" builtinId="40" hidden="1" customBuiltin="1"/>
    <cellStyle name="60% - Accent3" xfId="1761" builtinId="40" hidden="1" customBuiltin="1"/>
    <cellStyle name="60% - Accent3" xfId="1783" builtinId="40" hidden="1" customBuiltin="1"/>
    <cellStyle name="60% - Accent3" xfId="1805" builtinId="40" hidden="1" customBuiltin="1"/>
    <cellStyle name="60% - Accent3" xfId="1826" builtinId="40" hidden="1" customBuiltin="1"/>
    <cellStyle name="60% - Accent3" xfId="1851" builtinId="40" hidden="1" customBuiltin="1"/>
    <cellStyle name="60% - Accent3" xfId="2030" builtinId="40" hidden="1" customBuiltin="1"/>
    <cellStyle name="60% - Accent3" xfId="2051" builtinId="40" hidden="1" customBuiltin="1"/>
    <cellStyle name="60% - Accent3" xfId="2074" builtinId="40" hidden="1" customBuiltin="1"/>
    <cellStyle name="60% - Accent3" xfId="2096" builtinId="40" hidden="1" customBuiltin="1"/>
    <cellStyle name="60% - Accent3" xfId="2117" builtinId="40" hidden="1" customBuiltin="1"/>
    <cellStyle name="60% - Accent3" xfId="2003" builtinId="40" hidden="1" customBuiltin="1"/>
    <cellStyle name="60% - Accent3" xfId="2153" builtinId="40" hidden="1" customBuiltin="1"/>
    <cellStyle name="60% - Accent3" xfId="2185" builtinId="40" hidden="1" customBuiltin="1"/>
    <cellStyle name="60% - Accent3" xfId="2218" builtinId="40" hidden="1" customBuiltin="1"/>
    <cellStyle name="60% - Accent3" xfId="2248" builtinId="40" hidden="1" customBuiltin="1"/>
    <cellStyle name="60% - Accent3" xfId="2279" builtinId="40" hidden="1" customBuiltin="1"/>
    <cellStyle name="60% - Accent3" xfId="2127" builtinId="40" hidden="1" customBuiltin="1"/>
    <cellStyle name="60% - Accent3" xfId="2281" builtinId="40" hidden="1" customBuiltin="1"/>
    <cellStyle name="60% - Accent3" xfId="2295" builtinId="40" hidden="1" customBuiltin="1"/>
    <cellStyle name="60% - Accent3" xfId="2320" builtinId="40" hidden="1" customBuiltin="1"/>
    <cellStyle name="60% - Accent3" xfId="2342" builtinId="40" hidden="1" customBuiltin="1"/>
    <cellStyle name="60% - Accent3" xfId="2363" builtinId="40" hidden="1" customBuiltin="1"/>
    <cellStyle name="60% - Accent3" xfId="2373" builtinId="40" hidden="1" customBuiltin="1"/>
    <cellStyle name="60% - Accent3" xfId="2408" builtinId="40" hidden="1" customBuiltin="1"/>
    <cellStyle name="60% - Accent3" xfId="2438" builtinId="40" hidden="1" customBuiltin="1"/>
    <cellStyle name="60% - Accent3" xfId="2469" builtinId="40" hidden="1" customBuiltin="1"/>
    <cellStyle name="60% - Accent3" xfId="2496" builtinId="40" hidden="1" customBuiltin="1"/>
    <cellStyle name="60% - Accent3" xfId="2524" builtinId="40" hidden="1" customBuiltin="1"/>
    <cellStyle name="60% - Accent3" xfId="2383" builtinId="40" hidden="1" customBuiltin="1"/>
    <cellStyle name="60% - Accent3" xfId="2526" builtinId="40" hidden="1" customBuiltin="1"/>
    <cellStyle name="60% - Accent3" xfId="2539" builtinId="40" hidden="1" customBuiltin="1"/>
    <cellStyle name="60% - Accent3" xfId="2561" builtinId="40" hidden="1" customBuiltin="1"/>
    <cellStyle name="60% - Accent3" xfId="2583" builtinId="40" hidden="1" customBuiltin="1"/>
    <cellStyle name="60% - Accent3" xfId="2604" builtinId="40" hidden="1" customBuiltin="1"/>
    <cellStyle name="60% - Accent3" xfId="2633" builtinId="40" hidden="1" customBuiltin="1"/>
    <cellStyle name="60% - Accent3" xfId="2668" builtinId="40" hidden="1" customBuiltin="1"/>
    <cellStyle name="60% - Accent3" xfId="2698" builtinId="40" hidden="1" customBuiltin="1"/>
    <cellStyle name="60% - Accent3" xfId="2729" builtinId="40" hidden="1" customBuiltin="1"/>
    <cellStyle name="60% - Accent3" xfId="2756" builtinId="40" hidden="1" customBuiltin="1"/>
    <cellStyle name="60% - Accent3" xfId="2784" builtinId="40" hidden="1" customBuiltin="1"/>
    <cellStyle name="60% - Accent3" xfId="2643" builtinId="40" hidden="1" customBuiltin="1"/>
    <cellStyle name="60% - Accent3" xfId="2786" builtinId="40" hidden="1" customBuiltin="1"/>
    <cellStyle name="60% - Accent3" xfId="2799" builtinId="40" hidden="1" customBuiltin="1"/>
    <cellStyle name="60% - Accent3" xfId="2821" builtinId="40" hidden="1" customBuiltin="1"/>
    <cellStyle name="60% - Accent3" xfId="2843" builtinId="40" hidden="1" customBuiltin="1"/>
    <cellStyle name="60% - Accent3" xfId="2864" builtinId="40" hidden="1" customBuiltin="1"/>
    <cellStyle name="60% - Accent3" xfId="2892" builtinId="40" hidden="1" customBuiltin="1"/>
    <cellStyle name="60% - Accent3" xfId="1907" builtinId="40" hidden="1" customBuiltin="1"/>
    <cellStyle name="60% - Accent3" xfId="1964" builtinId="40" hidden="1" customBuiltin="1"/>
    <cellStyle name="60% - Accent3" xfId="1909" builtinId="40" hidden="1" customBuiltin="1"/>
    <cellStyle name="60% - Accent3" xfId="1972" builtinId="40" hidden="1" customBuiltin="1"/>
    <cellStyle name="60% - Accent3" xfId="1968" builtinId="40" hidden="1" customBuiltin="1"/>
    <cellStyle name="60% - Accent3" xfId="1867" builtinId="40" hidden="1" customBuiltin="1"/>
    <cellStyle name="60% - Accent3" xfId="3037" builtinId="40" hidden="1" customBuiltin="1"/>
    <cellStyle name="60% - Accent3" xfId="3058" builtinId="40" hidden="1" customBuiltin="1"/>
    <cellStyle name="60% - Accent3" xfId="3081" builtinId="40" hidden="1" customBuiltin="1"/>
    <cellStyle name="60% - Accent3" xfId="3102" builtinId="40" hidden="1" customBuiltin="1"/>
    <cellStyle name="60% - Accent3" xfId="3123" builtinId="40" hidden="1" customBuiltin="1"/>
    <cellStyle name="60% - Accent3" xfId="3012" builtinId="40" hidden="1" customBuiltin="1"/>
    <cellStyle name="60% - Accent3" xfId="3158" builtinId="40" hidden="1" customBuiltin="1"/>
    <cellStyle name="60% - Accent3" xfId="3190" builtinId="40" hidden="1" customBuiltin="1"/>
    <cellStyle name="60% - Accent3" xfId="3223" builtinId="40" hidden="1" customBuiltin="1"/>
    <cellStyle name="60% - Accent3" xfId="3252" builtinId="40" hidden="1" customBuiltin="1"/>
    <cellStyle name="60% - Accent3" xfId="3283" builtinId="40" hidden="1" customBuiltin="1"/>
    <cellStyle name="60% - Accent3" xfId="3133" builtinId="40" hidden="1" customBuiltin="1"/>
    <cellStyle name="60% - Accent3" xfId="3285" builtinId="40" hidden="1" customBuiltin="1"/>
    <cellStyle name="60% - Accent3" xfId="3299" builtinId="40" hidden="1" customBuiltin="1"/>
    <cellStyle name="60% - Accent3" xfId="3324" builtinId="40" hidden="1" customBuiltin="1"/>
    <cellStyle name="60% - Accent3" xfId="3345" builtinId="40" hidden="1" customBuiltin="1"/>
    <cellStyle name="60% - Accent3" xfId="3366" builtinId="40" hidden="1" customBuiltin="1"/>
    <cellStyle name="60% - Accent3" xfId="3375" builtinId="40" hidden="1" customBuiltin="1"/>
    <cellStyle name="60% - Accent3" xfId="3409" builtinId="40" hidden="1" customBuiltin="1"/>
    <cellStyle name="60% - Accent3" xfId="3439" builtinId="40" hidden="1" customBuiltin="1"/>
    <cellStyle name="60% - Accent3" xfId="3470" builtinId="40" hidden="1" customBuiltin="1"/>
    <cellStyle name="60% - Accent3" xfId="3496" builtinId="40" hidden="1" customBuiltin="1"/>
    <cellStyle name="60% - Accent3" xfId="3524" builtinId="40" hidden="1" customBuiltin="1"/>
    <cellStyle name="60% - Accent3" xfId="3385" builtinId="40" hidden="1" customBuiltin="1"/>
    <cellStyle name="60% - Accent3" xfId="3526" builtinId="40" hidden="1" customBuiltin="1"/>
    <cellStyle name="60% - Accent3" xfId="3539" builtinId="40" hidden="1" customBuiltin="1"/>
    <cellStyle name="60% - Accent3" xfId="3561" builtinId="40" hidden="1" customBuiltin="1"/>
    <cellStyle name="60% - Accent3" xfId="3582" builtinId="40" hidden="1" customBuiltin="1"/>
    <cellStyle name="60% - Accent3" xfId="3603" builtinId="40" hidden="1" customBuiltin="1"/>
    <cellStyle name="60% - Accent3" xfId="3631" builtinId="40" hidden="1" customBuiltin="1"/>
    <cellStyle name="60% - Accent3" xfId="3665" builtinId="40" hidden="1" customBuiltin="1"/>
    <cellStyle name="60% - Accent3" xfId="3695" builtinId="40" hidden="1" customBuiltin="1"/>
    <cellStyle name="60% - Accent3" xfId="3726" builtinId="40" hidden="1" customBuiltin="1"/>
    <cellStyle name="60% - Accent3" xfId="3752" builtinId="40" hidden="1" customBuiltin="1"/>
    <cellStyle name="60% - Accent3" xfId="3780" builtinId="40" hidden="1" customBuiltin="1"/>
    <cellStyle name="60% - Accent3" xfId="3641" builtinId="40" hidden="1" customBuiltin="1"/>
    <cellStyle name="60% - Accent3" xfId="3782" builtinId="40" hidden="1" customBuiltin="1"/>
    <cellStyle name="60% - Accent3" xfId="3795" builtinId="40" hidden="1" customBuiltin="1"/>
    <cellStyle name="60% - Accent3" xfId="3817" builtinId="40" hidden="1" customBuiltin="1"/>
    <cellStyle name="60% - Accent3" xfId="3838" builtinId="40" hidden="1" customBuiltin="1"/>
    <cellStyle name="60% - Accent3" xfId="3859" builtinId="40" hidden="1" customBuiltin="1"/>
    <cellStyle name="60% - Accent3" xfId="3880" builtinId="40" hidden="1" customBuiltin="1"/>
    <cellStyle name="60% - Accent3" xfId="3927" builtinId="40" hidden="1" customBuiltin="1"/>
    <cellStyle name="60% - Accent3" xfId="3961" builtinId="40" hidden="1" customBuiltin="1"/>
    <cellStyle name="60% - Accent3" xfId="3998" builtinId="40" hidden="1" customBuiltin="1"/>
    <cellStyle name="60% - Accent3" xfId="4035" builtinId="40" hidden="1" customBuiltin="1"/>
    <cellStyle name="60% - Accent3" xfId="4069" builtinId="40" hidden="1" customBuiltin="1"/>
    <cellStyle name="60% - Accent3" xfId="4267" builtinId="40" hidden="1" customBuiltin="1"/>
    <cellStyle name="60% - Accent3" xfId="6397" builtinId="40" hidden="1" customBuiltin="1"/>
    <cellStyle name="60% - Accent3" xfId="6421" builtinId="40" hidden="1" customBuiltin="1"/>
    <cellStyle name="60% - Accent3" xfId="6449" builtinId="40" hidden="1" customBuiltin="1"/>
    <cellStyle name="60% - Accent3" xfId="6475" builtinId="40" hidden="1" customBuiltin="1"/>
    <cellStyle name="60% - Accent3" xfId="6496" builtinId="40" hidden="1" customBuiltin="1"/>
    <cellStyle name="60% - Accent3" xfId="6362" builtinId="40" hidden="1" customBuiltin="1"/>
    <cellStyle name="60% - Accent3" xfId="6543" builtinId="40" hidden="1" customBuiltin="1"/>
    <cellStyle name="60% - Accent3" xfId="6577" builtinId="40" hidden="1" customBuiltin="1"/>
    <cellStyle name="60% - Accent3" xfId="6615" builtinId="40" hidden="1" customBuiltin="1"/>
    <cellStyle name="60% - Accent3" xfId="6651" builtinId="40" hidden="1" customBuiltin="1"/>
    <cellStyle name="60% - Accent3" xfId="6685" builtinId="40" hidden="1" customBuiltin="1"/>
    <cellStyle name="60% - Accent3" xfId="6509" builtinId="40" hidden="1" customBuiltin="1"/>
    <cellStyle name="60% - Accent3" xfId="6687" builtinId="40" hidden="1" customBuiltin="1"/>
    <cellStyle name="60% - Accent3" xfId="6710" builtinId="40" hidden="1" customBuiltin="1"/>
    <cellStyle name="60% - Accent3" xfId="6748" builtinId="40" hidden="1" customBuiltin="1"/>
    <cellStyle name="60% - Accent3" xfId="6784" builtinId="40" hidden="1" customBuiltin="1"/>
    <cellStyle name="60% - Accent3" xfId="6819" builtinId="40" hidden="1" customBuiltin="1"/>
    <cellStyle name="60% - Accent3" xfId="6837" builtinId="40" hidden="1" customBuiltin="1"/>
    <cellStyle name="60% - Accent3" xfId="6882" builtinId="40" hidden="1" customBuiltin="1"/>
    <cellStyle name="60% - Accent3" xfId="6914" builtinId="40" hidden="1" customBuiltin="1"/>
    <cellStyle name="60% - Accent3" xfId="6949" builtinId="40" hidden="1" customBuiltin="1"/>
    <cellStyle name="60% - Accent3" xfId="6981" builtinId="40" hidden="1" customBuiltin="1"/>
    <cellStyle name="60% - Accent3" xfId="7012" builtinId="40" hidden="1" customBuiltin="1"/>
    <cellStyle name="60% - Accent3" xfId="6849" builtinId="40" hidden="1" customBuiltin="1"/>
    <cellStyle name="60% - Accent3" xfId="7014" builtinId="40" hidden="1" customBuiltin="1"/>
    <cellStyle name="60% - Accent3" xfId="7035" builtinId="40" hidden="1" customBuiltin="1"/>
    <cellStyle name="60% - Accent3" xfId="7070" builtinId="40" hidden="1" customBuiltin="1"/>
    <cellStyle name="60% - Accent3" xfId="7106" builtinId="40" hidden="1" customBuiltin="1"/>
    <cellStyle name="60% - Accent3" xfId="7140" builtinId="40" hidden="1" customBuiltin="1"/>
    <cellStyle name="60% - Accent3" xfId="7180" builtinId="40" hidden="1" customBuiltin="1"/>
    <cellStyle name="60% - Accent3" xfId="7226" builtinId="40" hidden="1" customBuiltin="1"/>
    <cellStyle name="60% - Accent3" xfId="7259" builtinId="40" hidden="1" customBuiltin="1"/>
    <cellStyle name="60% - Accent3" xfId="7294" builtinId="40" hidden="1" customBuiltin="1"/>
    <cellStyle name="60% - Accent3" xfId="7326" builtinId="40" hidden="1" customBuiltin="1"/>
    <cellStyle name="60% - Accent3" xfId="7357" builtinId="40" hidden="1" customBuiltin="1"/>
    <cellStyle name="60% - Accent3" xfId="7192" builtinId="40" hidden="1" customBuiltin="1"/>
    <cellStyle name="60% - Accent3" xfId="7359" builtinId="40" hidden="1" customBuiltin="1"/>
    <cellStyle name="60% - Accent3" xfId="7380" builtinId="40" hidden="1" customBuiltin="1"/>
    <cellStyle name="60% - Accent3" xfId="7416" builtinId="40" hidden="1" customBuiltin="1"/>
    <cellStyle name="60% - Accent3" xfId="7452" builtinId="40" hidden="1" customBuiltin="1"/>
    <cellStyle name="60% - Accent3" xfId="7486" builtinId="40" hidden="1" customBuiltin="1"/>
    <cellStyle name="60% - Accent3" xfId="7529" builtinId="40" hidden="1" customBuiltin="1"/>
    <cellStyle name="60% - Accent3" xfId="7981" builtinId="40" hidden="1" customBuiltin="1"/>
    <cellStyle name="60% - Accent3" xfId="8002" builtinId="40" hidden="1" customBuiltin="1"/>
    <cellStyle name="60% - Accent3" xfId="8025" builtinId="40" hidden="1" customBuiltin="1"/>
    <cellStyle name="60% - Accent3" xfId="8048" builtinId="40" hidden="1" customBuiltin="1"/>
    <cellStyle name="60% - Accent3" xfId="8069" builtinId="40" hidden="1" customBuiltin="1"/>
    <cellStyle name="60% - Accent3" xfId="8113" builtinId="40" hidden="1" customBuiltin="1"/>
    <cellStyle name="60% - Accent3" xfId="8580" builtinId="40" hidden="1" customBuiltin="1"/>
    <cellStyle name="60% - Accent3" xfId="8604" builtinId="40" hidden="1" customBuiltin="1"/>
    <cellStyle name="60% - Accent3" xfId="8630" builtinId="40" hidden="1" customBuiltin="1"/>
    <cellStyle name="60% - Accent3" xfId="8655" builtinId="40" hidden="1" customBuiltin="1"/>
    <cellStyle name="60% - Accent3" xfId="8679" builtinId="40" hidden="1" customBuiltin="1"/>
    <cellStyle name="60% - Accent3" xfId="8551" builtinId="40" hidden="1" customBuiltin="1"/>
    <cellStyle name="60% - Accent3" xfId="8718" builtinId="40" hidden="1" customBuiltin="1"/>
    <cellStyle name="60% - Accent3" xfId="8750" builtinId="40" hidden="1" customBuiltin="1"/>
    <cellStyle name="60% - Accent3" xfId="8785" builtinId="40" hidden="1" customBuiltin="1"/>
    <cellStyle name="60% - Accent3" xfId="8817" builtinId="40" hidden="1" customBuiltin="1"/>
    <cellStyle name="60% - Accent3" xfId="8848" builtinId="40" hidden="1" customBuiltin="1"/>
    <cellStyle name="60% - Accent3" xfId="8691" builtinId="40" hidden="1" customBuiltin="1"/>
    <cellStyle name="60% - Accent3" xfId="8850" builtinId="40" hidden="1" customBuiltin="1"/>
    <cellStyle name="60% - Accent3" xfId="8867" builtinId="40" hidden="1" customBuiltin="1"/>
    <cellStyle name="60% - Accent3" xfId="8894" builtinId="40" hidden="1" customBuiltin="1"/>
    <cellStyle name="60% - Accent3" xfId="8917" builtinId="40" hidden="1" customBuiltin="1"/>
    <cellStyle name="60% - Accent3" xfId="8941" builtinId="40" hidden="1" customBuiltin="1"/>
    <cellStyle name="60% - Accent3" xfId="8953" builtinId="40" hidden="1" customBuiltin="1"/>
    <cellStyle name="60% - Accent3" xfId="8991" builtinId="40" hidden="1" customBuiltin="1"/>
    <cellStyle name="60% - Accent3" xfId="9023" builtinId="40" hidden="1" customBuiltin="1"/>
    <cellStyle name="60% - Accent3" xfId="9056" builtinId="40" hidden="1" customBuiltin="1"/>
    <cellStyle name="60% - Accent3" xfId="9084" builtinId="40" hidden="1" customBuiltin="1"/>
    <cellStyle name="60% - Accent3" xfId="9112" builtinId="40" hidden="1" customBuiltin="1"/>
    <cellStyle name="60% - Accent3" xfId="8963" builtinId="40" hidden="1" customBuiltin="1"/>
    <cellStyle name="60% - Accent3" xfId="9114" builtinId="40" hidden="1" customBuiltin="1"/>
    <cellStyle name="60% - Accent3" xfId="9131" builtinId="40" hidden="1" customBuiltin="1"/>
    <cellStyle name="60% - Accent3" xfId="9155" builtinId="40" hidden="1" customBuiltin="1"/>
    <cellStyle name="60% - Accent3" xfId="9182" builtinId="40" hidden="1" customBuiltin="1"/>
    <cellStyle name="60% - Accent3" xfId="9207" builtinId="40" hidden="1" customBuiltin="1"/>
    <cellStyle name="60% - Accent3" xfId="9238" builtinId="40" hidden="1" customBuiltin="1"/>
    <cellStyle name="60% - Accent3" xfId="9276" builtinId="40" hidden="1" customBuiltin="1"/>
    <cellStyle name="60% - Accent3" xfId="9308" builtinId="40" hidden="1" customBuiltin="1"/>
    <cellStyle name="60% - Accent3" xfId="9340" builtinId="40" hidden="1" customBuiltin="1"/>
    <cellStyle name="60% - Accent3" xfId="9369" builtinId="40" hidden="1" customBuiltin="1"/>
    <cellStyle name="60% - Accent3" xfId="9397" builtinId="40" hidden="1" customBuiltin="1"/>
    <cellStyle name="60% - Accent3" xfId="9249" builtinId="40" hidden="1" customBuiltin="1"/>
    <cellStyle name="60% - Accent3" xfId="9399" builtinId="40" hidden="1" customBuiltin="1"/>
    <cellStyle name="60% - Accent3" xfId="9415" builtinId="40" hidden="1" customBuiltin="1"/>
    <cellStyle name="60% - Accent3" xfId="9439" builtinId="40" hidden="1" customBuiltin="1"/>
    <cellStyle name="60% - Accent3" xfId="9465" builtinId="40" hidden="1" customBuiltin="1"/>
    <cellStyle name="60% - Accent3" xfId="9489" builtinId="40" hidden="1" customBuiltin="1"/>
    <cellStyle name="60% - Accent3" xfId="9518" builtinId="40" hidden="1" customBuiltin="1"/>
    <cellStyle name="60% - Accent3" xfId="8323" builtinId="40" hidden="1" customBuiltin="1"/>
    <cellStyle name="60% - Accent3" xfId="8475" builtinId="40" hidden="1" customBuiltin="1"/>
    <cellStyle name="60% - Accent3" xfId="8334" builtinId="40" hidden="1" customBuiltin="1"/>
    <cellStyle name="60% - Accent3" xfId="8495" builtinId="40" hidden="1" customBuiltin="1"/>
    <cellStyle name="60% - Accent3" xfId="8480" builtinId="40" hidden="1" customBuiltin="1"/>
    <cellStyle name="60% - Accent3" xfId="8165" builtinId="40" hidden="1" customBuiltin="1"/>
    <cellStyle name="60% - Accent3" xfId="9679" builtinId="40" hidden="1" customBuiltin="1"/>
    <cellStyle name="60% - Accent3" xfId="9700" builtinId="40" hidden="1" customBuiltin="1"/>
    <cellStyle name="60% - Accent3" xfId="9723" builtinId="40" hidden="1" customBuiltin="1"/>
    <cellStyle name="60% - Accent3" xfId="9744" builtinId="40" hidden="1" customBuiltin="1"/>
    <cellStyle name="60% - Accent3" xfId="9765" builtinId="40" hidden="1" customBuiltin="1"/>
    <cellStyle name="60% - Accent3" xfId="9652" builtinId="40" hidden="1" customBuiltin="1"/>
    <cellStyle name="60% - Accent3" xfId="9802" builtinId="40" hidden="1" customBuiltin="1"/>
    <cellStyle name="60% - Accent3" xfId="9835" builtinId="40" hidden="1" customBuiltin="1"/>
    <cellStyle name="60% - Accent3" xfId="9868" builtinId="40" hidden="1" customBuiltin="1"/>
    <cellStyle name="60% - Accent3" xfId="9899" builtinId="40" hidden="1" customBuiltin="1"/>
    <cellStyle name="60% - Accent3" xfId="9931" builtinId="40" hidden="1" customBuiltin="1"/>
    <cellStyle name="60% - Accent3" xfId="9775" builtinId="40" hidden="1" customBuiltin="1"/>
    <cellStyle name="60% - Accent3" xfId="9933" builtinId="40" hidden="1" customBuiltin="1"/>
    <cellStyle name="60% - Accent3" xfId="9949" builtinId="40" hidden="1" customBuiltin="1"/>
    <cellStyle name="60% - Accent3" xfId="9977" builtinId="40" hidden="1" customBuiltin="1"/>
    <cellStyle name="60% - Accent3" xfId="10002" builtinId="40" hidden="1" customBuiltin="1"/>
    <cellStyle name="60% - Accent3" xfId="10025" builtinId="40" hidden="1" customBuiltin="1"/>
    <cellStyle name="60% - Accent3" xfId="10037" builtinId="40" hidden="1" customBuiltin="1"/>
    <cellStyle name="60% - Accent3" xfId="10071" builtinId="40" hidden="1" customBuiltin="1"/>
    <cellStyle name="60% - Accent3" xfId="10102" builtinId="40" hidden="1" customBuiltin="1"/>
    <cellStyle name="60% - Accent3" xfId="10133" builtinId="40" hidden="1" customBuiltin="1"/>
    <cellStyle name="60% - Accent3" xfId="10160" builtinId="40" hidden="1" customBuiltin="1"/>
    <cellStyle name="60% - Accent3" xfId="10189" builtinId="40" hidden="1" customBuiltin="1"/>
    <cellStyle name="60% - Accent3" xfId="10047" builtinId="40" hidden="1" customBuiltin="1"/>
    <cellStyle name="60% - Accent3" xfId="10191" builtinId="40" hidden="1" customBuiltin="1"/>
    <cellStyle name="60% - Accent3" xfId="10206" builtinId="40" hidden="1" customBuiltin="1"/>
    <cellStyle name="60% - Accent3" xfId="10232" builtinId="40" hidden="1" customBuiltin="1"/>
    <cellStyle name="60% - Accent3" xfId="10256" builtinId="40" hidden="1" customBuiltin="1"/>
    <cellStyle name="60% - Accent3" xfId="10280" builtinId="40" hidden="1" customBuiltin="1"/>
    <cellStyle name="60% - Accent3" xfId="10312" builtinId="40" hidden="1" customBuiltin="1"/>
    <cellStyle name="60% - Accent3" xfId="10349" builtinId="40" hidden="1" customBuiltin="1"/>
    <cellStyle name="60% - Accent3" xfId="10380" builtinId="40" hidden="1" customBuiltin="1"/>
    <cellStyle name="60% - Accent3" xfId="10412" builtinId="40" hidden="1" customBuiltin="1"/>
    <cellStyle name="60% - Accent3" xfId="10440" builtinId="40" hidden="1" customBuiltin="1"/>
    <cellStyle name="60% - Accent3" xfId="10468" builtinId="40" hidden="1" customBuiltin="1"/>
    <cellStyle name="60% - Accent3" xfId="10323" builtinId="40" hidden="1" customBuiltin="1"/>
    <cellStyle name="60% - Accent3" xfId="10470" builtinId="40" hidden="1" customBuiltin="1"/>
    <cellStyle name="60% - Accent3" xfId="10486" builtinId="40" hidden="1" customBuiltin="1"/>
    <cellStyle name="60% - Accent3" xfId="10512" builtinId="40" hidden="1" customBuiltin="1"/>
    <cellStyle name="60% - Accent3" xfId="10535" builtinId="40" hidden="1" customBuiltin="1"/>
    <cellStyle name="60% - Accent3" xfId="10558" builtinId="40" hidden="1" customBuiltin="1"/>
    <cellStyle name="60% - Accent3" xfId="10587" builtinId="40" hidden="1" customBuiltin="1"/>
    <cellStyle name="60% - Accent3" xfId="8391" builtinId="40" hidden="1" customBuiltin="1"/>
    <cellStyle name="60% - Accent3" xfId="6092" builtinId="40" hidden="1" customBuiltin="1"/>
    <cellStyle name="60% - Accent3" xfId="6240" builtinId="40" hidden="1" customBuiltin="1"/>
    <cellStyle name="60% - Accent3" xfId="8177" builtinId="40" hidden="1" customBuiltin="1"/>
    <cellStyle name="60% - Accent3" xfId="10702" builtinId="40" hidden="1" customBuiltin="1"/>
    <cellStyle name="60% - Accent3" xfId="10687" builtinId="40" hidden="1" customBuiltin="1"/>
    <cellStyle name="60% - Accent3" xfId="4858" builtinId="40" hidden="1" customBuiltin="1"/>
    <cellStyle name="60% - Accent3" xfId="4774" builtinId="40" hidden="1" customBuiltin="1"/>
    <cellStyle name="60% - Accent3" xfId="5537" builtinId="40" hidden="1" customBuiltin="1"/>
    <cellStyle name="60% - Accent3" xfId="4686" builtinId="40" hidden="1" customBuiltin="1"/>
    <cellStyle name="60% - Accent3" xfId="5516" builtinId="40" hidden="1" customBuiltin="1"/>
    <cellStyle name="60% - Accent3" xfId="5737" builtinId="40" hidden="1" customBuiltin="1"/>
    <cellStyle name="60% - Accent3" xfId="4744" builtinId="40" hidden="1" customBuiltin="1"/>
    <cellStyle name="60% - Accent3" xfId="4403" builtinId="40" hidden="1" customBuiltin="1"/>
    <cellStyle name="60% - Accent3" xfId="7671" builtinId="40" hidden="1" customBuiltin="1"/>
    <cellStyle name="60% - Accent3" xfId="8448" builtinId="40" hidden="1" customBuiltin="1"/>
    <cellStyle name="60% - Accent3" xfId="8346" builtinId="40" hidden="1" customBuiltin="1"/>
    <cellStyle name="60% - Accent3" xfId="7965" builtinId="40" hidden="1" customBuiltin="1"/>
    <cellStyle name="60% - Accent3" xfId="7874" builtinId="40" hidden="1" customBuiltin="1"/>
    <cellStyle name="60% - Accent3" xfId="5180" builtinId="40" hidden="1" customBuiltin="1"/>
    <cellStyle name="60% - Accent3" xfId="7767" builtinId="40" hidden="1" customBuiltin="1"/>
    <cellStyle name="60% - Accent3" xfId="4793" builtinId="40" hidden="1" customBuiltin="1"/>
    <cellStyle name="60% - Accent3" xfId="7792" builtinId="40" hidden="1" customBuiltin="1"/>
    <cellStyle name="60% - Accent3" xfId="8189" builtinId="40" hidden="1" customBuiltin="1"/>
    <cellStyle name="60% - Accent3" xfId="10803" builtinId="40" hidden="1" customBuiltin="1"/>
    <cellStyle name="60% - Accent3" xfId="8333" builtinId="40" hidden="1" customBuiltin="1"/>
    <cellStyle name="60% - Accent3" xfId="10872" builtinId="40" hidden="1" customBuiltin="1"/>
    <cellStyle name="60% - Accent3" xfId="7774" builtinId="40" hidden="1" customBuiltin="1"/>
    <cellStyle name="60% - Accent3" xfId="5294" builtinId="40" hidden="1" customBuiltin="1"/>
    <cellStyle name="60% - Accent3" xfId="10719" builtinId="40" hidden="1" customBuiltin="1"/>
    <cellStyle name="60% - Accent3" xfId="5406" builtinId="40" hidden="1" customBuiltin="1"/>
    <cellStyle name="60% - Accent3" xfId="4171" builtinId="40" hidden="1" customBuiltin="1"/>
    <cellStyle name="60% - Accent3" xfId="6121" builtinId="40" hidden="1" customBuiltin="1"/>
    <cellStyle name="60% - Accent3" xfId="5697" builtinId="40" hidden="1" customBuiltin="1"/>
    <cellStyle name="60% - Accent3" xfId="5256" builtinId="40" hidden="1" customBuiltin="1"/>
    <cellStyle name="60% - Accent3" xfId="5254" builtinId="40" hidden="1" customBuiltin="1"/>
    <cellStyle name="60% - Accent3" xfId="6289" builtinId="40" hidden="1" customBuiltin="1"/>
    <cellStyle name="60% - Accent3" xfId="5794" builtinId="40" hidden="1" customBuiltin="1"/>
    <cellStyle name="60% - Accent3" xfId="4736" builtinId="40" hidden="1" customBuiltin="1"/>
    <cellStyle name="60% - Accent3" xfId="6195" builtinId="40" hidden="1" customBuiltin="1"/>
    <cellStyle name="60% - Accent3" xfId="5384" builtinId="40" hidden="1" customBuiltin="1"/>
    <cellStyle name="60% - Accent3" xfId="4935" builtinId="40" hidden="1" customBuiltin="1"/>
    <cellStyle name="60% - Accent3" xfId="4993" builtinId="40" hidden="1" customBuiltin="1"/>
    <cellStyle name="60% - Accent3" xfId="5785" builtinId="40" hidden="1" customBuiltin="1"/>
    <cellStyle name="60% - Accent3" xfId="4733" builtinId="40" hidden="1" customBuiltin="1"/>
    <cellStyle name="60% - Accent3" xfId="5379" builtinId="40" hidden="1" customBuiltin="1"/>
    <cellStyle name="60% - Accent3" xfId="4359" builtinId="40" hidden="1" customBuiltin="1"/>
    <cellStyle name="60% - Accent3" xfId="10214" builtinId="40" hidden="1" customBuiltin="1"/>
    <cellStyle name="60% - Accent3" xfId="5436" builtinId="40" hidden="1" customBuiltin="1"/>
    <cellStyle name="60% - Accent3" xfId="6500" builtinId="40" hidden="1" customBuiltin="1"/>
    <cellStyle name="60% - Accent3" xfId="10477" builtinId="40" hidden="1" customBuiltin="1"/>
    <cellStyle name="60% - Accent3" xfId="7928" builtinId="40" hidden="1" customBuiltin="1"/>
    <cellStyle name="60% - Accent3" xfId="6024" builtinId="40" hidden="1" customBuiltin="1"/>
    <cellStyle name="60% - Accent3" xfId="10076" builtinId="40" hidden="1" customBuiltin="1"/>
    <cellStyle name="60% - Accent3" xfId="11025" builtinId="40" hidden="1" customBuiltin="1"/>
    <cellStyle name="60% - Accent3" xfId="11052" builtinId="40" hidden="1" customBuiltin="1"/>
    <cellStyle name="60% - Accent3" xfId="11083" builtinId="40" hidden="1" customBuiltin="1"/>
    <cellStyle name="60% - Accent3" xfId="11111" builtinId="40" hidden="1" customBuiltin="1"/>
    <cellStyle name="60% - Accent3" xfId="11137" builtinId="40" hidden="1" customBuiltin="1"/>
    <cellStyle name="60% - Accent3" xfId="10992" builtinId="40" hidden="1" customBuiltin="1"/>
    <cellStyle name="60% - Accent3" xfId="11182" builtinId="40" hidden="1" customBuiltin="1"/>
    <cellStyle name="60% - Accent3" xfId="11216" builtinId="40" hidden="1" customBuiltin="1"/>
    <cellStyle name="60% - Accent3" xfId="11250" builtinId="40" hidden="1" customBuiltin="1"/>
    <cellStyle name="60% - Accent3" xfId="11285" builtinId="40" hidden="1" customBuiltin="1"/>
    <cellStyle name="60% - Accent3" xfId="11316" builtinId="40" hidden="1" customBuiltin="1"/>
    <cellStyle name="60% - Accent3" xfId="11150" builtinId="40" hidden="1" customBuiltin="1"/>
    <cellStyle name="60% - Accent3" xfId="11318" builtinId="40" hidden="1" customBuiltin="1"/>
    <cellStyle name="60% - Accent3" xfId="11336" builtinId="40" hidden="1" customBuiltin="1"/>
    <cellStyle name="60% - Accent3" xfId="11369" builtinId="40" hidden="1" customBuiltin="1"/>
    <cellStyle name="60% - Accent3" xfId="11399" builtinId="40" hidden="1" customBuiltin="1"/>
    <cellStyle name="60% - Accent3" xfId="11425" builtinId="40" hidden="1" customBuiltin="1"/>
    <cellStyle name="60% - Accent3" xfId="11437" builtinId="40" hidden="1" customBuiltin="1"/>
    <cellStyle name="60% - Accent3" xfId="11480" builtinId="40" hidden="1" customBuiltin="1"/>
    <cellStyle name="60% - Accent3" xfId="11511" builtinId="40" hidden="1" customBuiltin="1"/>
    <cellStyle name="60% - Accent3" xfId="11543" builtinId="40" hidden="1" customBuiltin="1"/>
    <cellStyle name="60% - Accent3" xfId="11573" builtinId="40" hidden="1" customBuiltin="1"/>
    <cellStyle name="60% - Accent3" xfId="11602" builtinId="40" hidden="1" customBuiltin="1"/>
    <cellStyle name="60% - Accent3" xfId="11449" builtinId="40" hidden="1" customBuiltin="1"/>
    <cellStyle name="60% - Accent3" xfId="11604" builtinId="40" hidden="1" customBuiltin="1"/>
    <cellStyle name="60% - Accent3" xfId="11621" builtinId="40" hidden="1" customBuiltin="1"/>
    <cellStyle name="60% - Accent3" xfId="11649" builtinId="40" hidden="1" customBuiltin="1"/>
    <cellStyle name="60% - Accent3" xfId="11676" builtinId="40" hidden="1" customBuiltin="1"/>
    <cellStyle name="60% - Accent3" xfId="11704" builtinId="40" hidden="1" customBuiltin="1"/>
    <cellStyle name="60% - Accent3" xfId="11735" builtinId="40" hidden="1" customBuiltin="1"/>
    <cellStyle name="60% - Accent3" xfId="11778" builtinId="40" hidden="1" customBuiltin="1"/>
    <cellStyle name="60% - Accent3" xfId="11809" builtinId="40" hidden="1" customBuiltin="1"/>
    <cellStyle name="60% - Accent3" xfId="11841" builtinId="40" hidden="1" customBuiltin="1"/>
    <cellStyle name="60% - Accent3" xfId="11870" builtinId="40" hidden="1" customBuiltin="1"/>
    <cellStyle name="60% - Accent3" xfId="11898" builtinId="40" hidden="1" customBuiltin="1"/>
    <cellStyle name="60% - Accent3" xfId="11747" builtinId="40" hidden="1" customBuiltin="1"/>
    <cellStyle name="60% - Accent3" xfId="11900" builtinId="40" hidden="1" customBuiltin="1"/>
    <cellStyle name="60% - Accent3" xfId="11917" builtinId="40" hidden="1" customBuiltin="1"/>
    <cellStyle name="60% - Accent3" xfId="11945" builtinId="40" hidden="1" customBuiltin="1"/>
    <cellStyle name="60% - Accent3" xfId="11975" builtinId="40" hidden="1" customBuiltin="1"/>
    <cellStyle name="60% - Accent3" xfId="12003" builtinId="40" hidden="1" customBuiltin="1"/>
    <cellStyle name="60% - Accent3" xfId="12031" builtinId="40" hidden="1" customBuiltin="1"/>
    <cellStyle name="60% - Accent3" xfId="9460" builtinId="40" hidden="1" customBuiltin="1"/>
    <cellStyle name="60% - Accent3" xfId="10940" builtinId="40" hidden="1" customBuiltin="1"/>
    <cellStyle name="60% - Accent3" xfId="5225" builtinId="40" hidden="1" customBuiltin="1"/>
    <cellStyle name="60% - Accent3" xfId="10952" builtinId="40" hidden="1" customBuiltin="1"/>
    <cellStyle name="60% - Accent3" xfId="10944" builtinId="40" hidden="1" customBuiltin="1"/>
    <cellStyle name="60% - Accent3" xfId="5679" builtinId="40" hidden="1" customBuiltin="1"/>
    <cellStyle name="60% - Accent3" xfId="12178" builtinId="40" hidden="1" customBuiltin="1"/>
    <cellStyle name="60% - Accent3" xfId="12199" builtinId="40" hidden="1" customBuiltin="1"/>
    <cellStyle name="60% - Accent3" xfId="12222" builtinId="40" hidden="1" customBuiltin="1"/>
    <cellStyle name="60% - Accent3" xfId="12243" builtinId="40" hidden="1" customBuiltin="1"/>
    <cellStyle name="60% - Accent3" xfId="12264" builtinId="40" hidden="1" customBuiltin="1"/>
    <cellStyle name="60% - Accent3" xfId="12151" builtinId="40" hidden="1" customBuiltin="1"/>
    <cellStyle name="60% - Accent3" xfId="12305" builtinId="40" hidden="1" customBuiltin="1"/>
    <cellStyle name="60% - Accent3" xfId="12338" builtinId="40" hidden="1" customBuiltin="1"/>
    <cellStyle name="60% - Accent3" xfId="12372" builtinId="40" hidden="1" customBuiltin="1"/>
    <cellStyle name="60% - Accent3" xfId="12402" builtinId="40" hidden="1" customBuiltin="1"/>
    <cellStyle name="60% - Accent3" xfId="12434" builtinId="40" hidden="1" customBuiltin="1"/>
    <cellStyle name="60% - Accent3" xfId="12274" builtinId="40" hidden="1" customBuiltin="1"/>
    <cellStyle name="60% - Accent3" xfId="12436" builtinId="40" hidden="1" customBuiltin="1"/>
    <cellStyle name="60% - Accent3" xfId="12455" builtinId="40" hidden="1" customBuiltin="1"/>
    <cellStyle name="60% - Accent3" xfId="12487" builtinId="40" hidden="1" customBuiltin="1"/>
    <cellStyle name="60% - Accent3" xfId="12514" builtinId="40" hidden="1" customBuiltin="1"/>
    <cellStyle name="60% - Accent3" xfId="12540" builtinId="40" hidden="1" customBuiltin="1"/>
    <cellStyle name="60% - Accent3" xfId="12549" builtinId="40" hidden="1" customBuiltin="1"/>
    <cellStyle name="60% - Accent3" xfId="12589" builtinId="40" hidden="1" customBuiltin="1"/>
    <cellStyle name="60% - Accent3" xfId="12620" builtinId="40" hidden="1" customBuiltin="1"/>
    <cellStyle name="60% - Accent3" xfId="12651" builtinId="40" hidden="1" customBuiltin="1"/>
    <cellStyle name="60% - Accent3" xfId="12679" builtinId="40" hidden="1" customBuiltin="1"/>
    <cellStyle name="60% - Accent3" xfId="12707" builtinId="40" hidden="1" customBuiltin="1"/>
    <cellStyle name="60% - Accent3" xfId="12560" builtinId="40" hidden="1" customBuiltin="1"/>
    <cellStyle name="60% - Accent3" xfId="12709" builtinId="40" hidden="1" customBuiltin="1"/>
    <cellStyle name="60% - Accent3" xfId="12726" builtinId="40" hidden="1" customBuiltin="1"/>
    <cellStyle name="60% - Accent3" xfId="12755" builtinId="40" hidden="1" customBuiltin="1"/>
    <cellStyle name="60% - Accent3" xfId="12783" builtinId="40" hidden="1" customBuiltin="1"/>
    <cellStyle name="60% - Accent3" xfId="12811" builtinId="40" hidden="1" customBuiltin="1"/>
    <cellStyle name="60% - Accent3" xfId="12842" builtinId="40" hidden="1" customBuiltin="1"/>
    <cellStyle name="60% - Accent3" xfId="12882" builtinId="40" hidden="1" customBuiltin="1"/>
    <cellStyle name="60% - Accent3" xfId="12913" builtinId="40" hidden="1" customBuiltin="1"/>
    <cellStyle name="60% - Accent3" xfId="12944" builtinId="40" hidden="1" customBuiltin="1"/>
    <cellStyle name="60% - Accent3" xfId="12971" builtinId="40" hidden="1" customBuiltin="1"/>
    <cellStyle name="60% - Accent3" xfId="12999" builtinId="40" hidden="1" customBuiltin="1"/>
    <cellStyle name="60% - Accent3" xfId="12853" builtinId="40" hidden="1" customBuiltin="1"/>
    <cellStyle name="60% - Accent3" xfId="13001" builtinId="40" hidden="1" customBuiltin="1"/>
    <cellStyle name="60% - Accent3" xfId="13019" builtinId="40" hidden="1" customBuiltin="1"/>
    <cellStyle name="60% - Accent3" xfId="13046" builtinId="40" hidden="1" customBuiltin="1"/>
    <cellStyle name="60% - Accent3" xfId="13072" builtinId="40" hidden="1" customBuiltin="1"/>
    <cellStyle name="60% - Accent3" xfId="13097" builtinId="40" hidden="1" customBuiltin="1"/>
    <cellStyle name="60% - Accent3" xfId="13118" builtinId="40" hidden="1" customBuiltin="1"/>
    <cellStyle name="60% - Accent3" xfId="4225" builtinId="40" hidden="1" customBuiltin="1"/>
    <cellStyle name="60% - Accent3" xfId="4532" builtinId="40" hidden="1" customBuiltin="1"/>
    <cellStyle name="60% - Accent3" xfId="6019" builtinId="40" hidden="1" customBuiltin="1"/>
    <cellStyle name="60% - Accent3" xfId="5861" builtinId="40" hidden="1" customBuiltin="1"/>
    <cellStyle name="60% - Accent3" xfId="5324" builtinId="40" hidden="1" customBuiltin="1"/>
    <cellStyle name="60% - Accent3" xfId="10972" builtinId="40" hidden="1" customBuiltin="1"/>
    <cellStyle name="60% - Accent3" xfId="6315" builtinId="40" hidden="1" customBuiltin="1"/>
    <cellStyle name="60% - Accent3" xfId="11423" builtinId="40" hidden="1" customBuiltin="1"/>
    <cellStyle name="60% - Accent3" xfId="11712" builtinId="40" hidden="1" customBuiltin="1"/>
    <cellStyle name="60% - Accent3" xfId="8121" builtinId="40" hidden="1" customBuiltin="1"/>
    <cellStyle name="60% - Accent3" xfId="5547" builtinId="40" hidden="1" customBuiltin="1"/>
    <cellStyle name="60% - Accent3" xfId="5361" builtinId="40" hidden="1" customBuiltin="1"/>
    <cellStyle name="60% - Accent3" xfId="12448" builtinId="40" hidden="1" customBuiltin="1"/>
    <cellStyle name="60% - Accent3" xfId="7791" builtinId="40" hidden="1" customBuiltin="1"/>
    <cellStyle name="60% - Accent3" xfId="5649" builtinId="40" hidden="1" customBuiltin="1"/>
    <cellStyle name="60% - Accent3" xfId="10945" builtinId="40" hidden="1" customBuiltin="1"/>
    <cellStyle name="60% - Accent3" xfId="10633" builtinId="40" hidden="1" customBuiltin="1"/>
    <cellStyle name="60% - Accent3" xfId="7773" builtinId="40" hidden="1" customBuiltin="1"/>
    <cellStyle name="60% - Accent3" xfId="13126" builtinId="40" hidden="1" customBuiltin="1"/>
    <cellStyle name="60% - Accent3" xfId="13149" builtinId="40" hidden="1" customBuiltin="1"/>
    <cellStyle name="60% - Accent3" xfId="13187" builtinId="40" hidden="1" customBuiltin="1"/>
    <cellStyle name="60% - Accent3" xfId="13223" builtinId="40" hidden="1" customBuiltin="1"/>
    <cellStyle name="60% - Accent3" xfId="13258" builtinId="40" hidden="1" customBuiltin="1"/>
    <cellStyle name="60% - Accent3" xfId="13276" builtinId="40" hidden="1" customBuiltin="1"/>
    <cellStyle name="60% - Accent3" xfId="13321" builtinId="40" hidden="1" customBuiltin="1"/>
    <cellStyle name="60% - Accent3" xfId="13353" builtinId="40" hidden="1" customBuiltin="1"/>
    <cellStyle name="60% - Accent3" xfId="13387" builtinId="40" hidden="1" customBuiltin="1"/>
    <cellStyle name="60% - Accent3" xfId="13419" builtinId="40" hidden="1" customBuiltin="1"/>
    <cellStyle name="60% - Accent3" xfId="13450" builtinId="40" hidden="1" customBuiltin="1"/>
    <cellStyle name="60% - Accent3" xfId="13288" builtinId="40" hidden="1" customBuiltin="1"/>
    <cellStyle name="60% - Accent3" xfId="13452" builtinId="40" hidden="1" customBuiltin="1"/>
    <cellStyle name="60% - Accent3" xfId="13473" builtinId="40" hidden="1" customBuiltin="1"/>
    <cellStyle name="60% - Accent3" xfId="13508" builtinId="40" hidden="1" customBuiltin="1"/>
    <cellStyle name="60% - Accent3" xfId="13544" builtinId="40" hidden="1" customBuiltin="1"/>
    <cellStyle name="60% - Accent3" xfId="13578" builtinId="40" hidden="1" customBuiltin="1"/>
    <cellStyle name="60% - Accent3" xfId="13618" builtinId="40" hidden="1" customBuiltin="1"/>
    <cellStyle name="60% - Accent3" xfId="13663" builtinId="40" hidden="1" customBuiltin="1"/>
    <cellStyle name="60% - Accent3" xfId="13695" builtinId="40" hidden="1" customBuiltin="1"/>
    <cellStyle name="60% - Accent3" xfId="13729" builtinId="40" hidden="1" customBuiltin="1"/>
    <cellStyle name="60% - Accent3" xfId="13761" builtinId="40" hidden="1" customBuiltin="1"/>
    <cellStyle name="60% - Accent3" xfId="13792" builtinId="40" hidden="1" customBuiltin="1"/>
    <cellStyle name="60% - Accent3" xfId="13630" builtinId="40" hidden="1" customBuiltin="1"/>
    <cellStyle name="60% - Accent3" xfId="13794" builtinId="40" hidden="1" customBuiltin="1"/>
    <cellStyle name="60% - Accent3" xfId="13815" builtinId="40" hidden="1" customBuiltin="1"/>
    <cellStyle name="60% - Accent3" xfId="13850" builtinId="40" hidden="1" customBuiltin="1"/>
    <cellStyle name="60% - Accent3" xfId="13886" builtinId="40" hidden="1" customBuiltin="1"/>
    <cellStyle name="60% - Accent3" xfId="13920" builtinId="40" hidden="1" customBuiltin="1"/>
    <cellStyle name="60% - Accent3" xfId="13962" builtinId="40" hidden="1" customBuiltin="1"/>
    <cellStyle name="60% - Accent3" xfId="14321" builtinId="40" hidden="1" customBuiltin="1"/>
    <cellStyle name="60% - Accent3" xfId="14342" builtinId="40" hidden="1" customBuiltin="1"/>
    <cellStyle name="60% - Accent3" xfId="14364" builtinId="40" hidden="1" customBuiltin="1"/>
    <cellStyle name="60% - Accent3" xfId="14386" builtinId="40" hidden="1" customBuiltin="1"/>
    <cellStyle name="60% - Accent3" xfId="14407" builtinId="40" hidden="1" customBuiltin="1"/>
    <cellStyle name="60% - Accent3" xfId="14449" builtinId="40" hidden="1" customBuiltin="1"/>
    <cellStyle name="60% - Accent3" xfId="14852" builtinId="40" hidden="1" customBuiltin="1"/>
    <cellStyle name="60% - Accent3" xfId="14876" builtinId="40" hidden="1" customBuiltin="1"/>
    <cellStyle name="60% - Accent3" xfId="14902" builtinId="40" hidden="1" customBuiltin="1"/>
    <cellStyle name="60% - Accent3" xfId="14926" builtinId="40" hidden="1" customBuiltin="1"/>
    <cellStyle name="60% - Accent3" xfId="14949" builtinId="40" hidden="1" customBuiltin="1"/>
    <cellStyle name="60% - Accent3" xfId="14822" builtinId="40" hidden="1" customBuiltin="1"/>
    <cellStyle name="60% - Accent3" xfId="14988" builtinId="40" hidden="1" customBuiltin="1"/>
    <cellStyle name="60% - Accent3" xfId="15020" builtinId="40" hidden="1" customBuiltin="1"/>
    <cellStyle name="60% - Accent3" xfId="15053" builtinId="40" hidden="1" customBuiltin="1"/>
    <cellStyle name="60% - Accent3" xfId="15086" builtinId="40" hidden="1" customBuiltin="1"/>
    <cellStyle name="60% - Accent3" xfId="15117" builtinId="40" hidden="1" customBuiltin="1"/>
    <cellStyle name="60% - Accent3" xfId="14960" builtinId="40" hidden="1" customBuiltin="1"/>
    <cellStyle name="60% - Accent3" xfId="15119" builtinId="40" hidden="1" customBuiltin="1"/>
    <cellStyle name="60% - Accent3" xfId="15135" builtinId="40" hidden="1" customBuiltin="1"/>
    <cellStyle name="60% - Accent3" xfId="15162" builtinId="40" hidden="1" customBuiltin="1"/>
    <cellStyle name="60% - Accent3" xfId="15185" builtinId="40" hidden="1" customBuiltin="1"/>
    <cellStyle name="60% - Accent3" xfId="15209" builtinId="40" hidden="1" customBuiltin="1"/>
    <cellStyle name="60% - Accent3" xfId="15220" builtinId="40" hidden="1" customBuiltin="1"/>
    <cellStyle name="60% - Accent3" xfId="15255" builtinId="40" hidden="1" customBuiltin="1"/>
    <cellStyle name="60% - Accent3" xfId="15286" builtinId="40" hidden="1" customBuiltin="1"/>
    <cellStyle name="60% - Accent3" xfId="15317" builtinId="40" hidden="1" customBuiltin="1"/>
    <cellStyle name="60% - Accent3" xfId="15346" builtinId="40" hidden="1" customBuiltin="1"/>
    <cellStyle name="60% - Accent3" xfId="15374" builtinId="40" hidden="1" customBuiltin="1"/>
    <cellStyle name="60% - Accent3" xfId="15230" builtinId="40" hidden="1" customBuiltin="1"/>
    <cellStyle name="60% - Accent3" xfId="15376" builtinId="40" hidden="1" customBuiltin="1"/>
    <cellStyle name="60% - Accent3" xfId="15392" builtinId="40" hidden="1" customBuiltin="1"/>
    <cellStyle name="60% - Accent3" xfId="15415" builtinId="40" hidden="1" customBuiltin="1"/>
    <cellStyle name="60% - Accent3" xfId="15441" builtinId="40" hidden="1" customBuiltin="1"/>
    <cellStyle name="60% - Accent3" xfId="15466" builtinId="40" hidden="1" customBuiltin="1"/>
    <cellStyle name="60% - Accent3" xfId="15497" builtinId="40" hidden="1" customBuiltin="1"/>
    <cellStyle name="60% - Accent3" xfId="15533" builtinId="40" hidden="1" customBuiltin="1"/>
    <cellStyle name="60% - Accent3" xfId="15564" builtinId="40" hidden="1" customBuiltin="1"/>
    <cellStyle name="60% - Accent3" xfId="15595" builtinId="40" hidden="1" customBuiltin="1"/>
    <cellStyle name="60% - Accent3" xfId="15623" builtinId="40" hidden="1" customBuiltin="1"/>
    <cellStyle name="60% - Accent3" xfId="15651" builtinId="40" hidden="1" customBuiltin="1"/>
    <cellStyle name="60% - Accent3" xfId="15508" builtinId="40" hidden="1" customBuiltin="1"/>
    <cellStyle name="60% - Accent3" xfId="15653" builtinId="40" hidden="1" customBuiltin="1"/>
    <cellStyle name="60% - Accent3" xfId="15669" builtinId="40" hidden="1" customBuiltin="1"/>
    <cellStyle name="60% - Accent3" xfId="15692" builtinId="40" hidden="1" customBuiltin="1"/>
    <cellStyle name="60% - Accent3" xfId="15716" builtinId="40" hidden="1" customBuiltin="1"/>
    <cellStyle name="60% - Accent3" xfId="15740" builtinId="40" hidden="1" customBuiltin="1"/>
    <cellStyle name="60% - Accent3" xfId="15769" builtinId="40" hidden="1" customBuiltin="1"/>
    <cellStyle name="60% - Accent3" xfId="14620" builtinId="40" hidden="1" customBuiltin="1"/>
    <cellStyle name="60% - Accent3" xfId="14750" builtinId="40" hidden="1" customBuiltin="1"/>
    <cellStyle name="60% - Accent3" xfId="14629" builtinId="40" hidden="1" customBuiltin="1"/>
    <cellStyle name="60% - Accent3" xfId="14770" builtinId="40" hidden="1" customBuiltin="1"/>
    <cellStyle name="60% - Accent3" xfId="14755" builtinId="40" hidden="1" customBuiltin="1"/>
    <cellStyle name="60% - Accent3" xfId="14488" builtinId="40" hidden="1" customBuiltin="1"/>
    <cellStyle name="60% - Accent3" xfId="15921" builtinId="40" hidden="1" customBuiltin="1"/>
    <cellStyle name="60% - Accent3" xfId="15942" builtinId="40" hidden="1" customBuiltin="1"/>
    <cellStyle name="60% - Accent3" xfId="15965" builtinId="40" hidden="1" customBuiltin="1"/>
    <cellStyle name="60% - Accent3" xfId="15986" builtinId="40" hidden="1" customBuiltin="1"/>
    <cellStyle name="60% - Accent3" xfId="16007" builtinId="40" hidden="1" customBuiltin="1"/>
    <cellStyle name="60% - Accent3" xfId="15896" builtinId="40" hidden="1" customBuiltin="1"/>
    <cellStyle name="60% - Accent3" xfId="16043" builtinId="40" hidden="1" customBuiltin="1"/>
    <cellStyle name="60% - Accent3" xfId="16076" builtinId="40" hidden="1" customBuiltin="1"/>
    <cellStyle name="60% - Accent3" xfId="16110" builtinId="40" hidden="1" customBuiltin="1"/>
    <cellStyle name="60% - Accent3" xfId="16140" builtinId="40" hidden="1" customBuiltin="1"/>
    <cellStyle name="60% - Accent3" xfId="16171" builtinId="40" hidden="1" customBuiltin="1"/>
    <cellStyle name="60% - Accent3" xfId="16017" builtinId="40" hidden="1" customBuiltin="1"/>
    <cellStyle name="60% - Accent3" xfId="16173" builtinId="40" hidden="1" customBuiltin="1"/>
    <cellStyle name="60% - Accent3" xfId="16190" builtinId="40" hidden="1" customBuiltin="1"/>
    <cellStyle name="60% - Accent3" xfId="16218" builtinId="40" hidden="1" customBuiltin="1"/>
    <cellStyle name="60% - Accent3" xfId="16243" builtinId="40" hidden="1" customBuiltin="1"/>
    <cellStyle name="60% - Accent3" xfId="16269" builtinId="40" hidden="1" customBuiltin="1"/>
    <cellStyle name="60% - Accent3" xfId="16281" builtinId="40" hidden="1" customBuiltin="1"/>
    <cellStyle name="60% - Accent3" xfId="16316" builtinId="40" hidden="1" customBuiltin="1"/>
    <cellStyle name="60% - Accent3" xfId="16347" builtinId="40" hidden="1" customBuiltin="1"/>
    <cellStyle name="60% - Accent3" xfId="16378" builtinId="40" hidden="1" customBuiltin="1"/>
    <cellStyle name="60% - Accent3" xfId="16405" builtinId="40" hidden="1" customBuiltin="1"/>
    <cellStyle name="60% - Accent3" xfId="16433" builtinId="40" hidden="1" customBuiltin="1"/>
    <cellStyle name="60% - Accent3" xfId="16291" builtinId="40" hidden="1" customBuiltin="1"/>
    <cellStyle name="60% - Accent3" xfId="16435" builtinId="40" hidden="1" customBuiltin="1"/>
    <cellStyle name="60% - Accent3" xfId="16449" builtinId="40" hidden="1" customBuiltin="1"/>
    <cellStyle name="60% - Accent3" xfId="16474" builtinId="40" hidden="1" customBuiltin="1"/>
    <cellStyle name="60% - Accent3" xfId="16495" builtinId="40" hidden="1" customBuiltin="1"/>
    <cellStyle name="60% - Accent3" xfId="16519" builtinId="40" hidden="1" customBuiltin="1"/>
    <cellStyle name="60% - Accent3" xfId="16550" builtinId="40" hidden="1" customBuiltin="1"/>
    <cellStyle name="60% - Accent3" xfId="16586" builtinId="40" hidden="1" customBuiltin="1"/>
    <cellStyle name="60% - Accent3" xfId="16617" builtinId="40" hidden="1" customBuiltin="1"/>
    <cellStyle name="60% - Accent3" xfId="16649" builtinId="40" hidden="1" customBuiltin="1"/>
    <cellStyle name="60% - Accent3" xfId="16677" builtinId="40" hidden="1" customBuiltin="1"/>
    <cellStyle name="60% - Accent3" xfId="16705" builtinId="40" hidden="1" customBuiltin="1"/>
    <cellStyle name="60% - Accent3" xfId="16561" builtinId="40" hidden="1" customBuiltin="1"/>
    <cellStyle name="60% - Accent3" xfId="16707" builtinId="40" hidden="1" customBuiltin="1"/>
    <cellStyle name="60% - Accent3" xfId="16723" builtinId="40" hidden="1" customBuiltin="1"/>
    <cellStyle name="60% - Accent3" xfId="16747" builtinId="40" hidden="1" customBuiltin="1"/>
    <cellStyle name="60% - Accent3" xfId="16769" builtinId="40" hidden="1" customBuiltin="1"/>
    <cellStyle name="60% - Accent3" xfId="16792" builtinId="40" hidden="1" customBuiltin="1"/>
    <cellStyle name="60% - Accent3" xfId="16821" builtinId="40" hidden="1" customBuiltin="1"/>
    <cellStyle name="60% - Accent3" xfId="14682" builtinId="40" hidden="1" customBuiltin="1"/>
    <cellStyle name="60% - Accent3" xfId="5976" builtinId="40" hidden="1" customBuiltin="1"/>
    <cellStyle name="60% - Accent3" xfId="13023" builtinId="40" hidden="1" customBuiltin="1"/>
    <cellStyle name="60% - Accent3" xfId="14497" builtinId="40" hidden="1" customBuiltin="1"/>
    <cellStyle name="60% - Accent3" xfId="16912" builtinId="40" hidden="1" customBuiltin="1"/>
    <cellStyle name="60% - Accent3" xfId="16899" builtinId="40" hidden="1" customBuiltin="1"/>
    <cellStyle name="60% - Accent3" xfId="4595" builtinId="40" hidden="1" customBuiltin="1"/>
    <cellStyle name="60% - Accent3" xfId="9268" builtinId="40" hidden="1" customBuiltin="1"/>
    <cellStyle name="60% - Accent3" xfId="4143" builtinId="40" hidden="1" customBuiltin="1"/>
    <cellStyle name="60% - Accent3" xfId="10804" builtinId="40" hidden="1" customBuiltin="1"/>
    <cellStyle name="60% - Accent3" xfId="5851" builtinId="40" hidden="1" customBuiltin="1"/>
    <cellStyle name="60% - Accent3" xfId="4305" builtinId="40" hidden="1" customBuiltin="1"/>
    <cellStyle name="60% - Accent3" xfId="10209" builtinId="40" hidden="1" customBuiltin="1"/>
    <cellStyle name="60% - Accent3" xfId="6068" builtinId="40" hidden="1" customBuiltin="1"/>
    <cellStyle name="60% - Accent3" xfId="14069" builtinId="40" hidden="1" customBuiltin="1"/>
    <cellStyle name="60% - Accent3" xfId="14724" builtinId="40" hidden="1" customBuiltin="1"/>
    <cellStyle name="60% - Accent3" xfId="14639" builtinId="40" hidden="1" customBuiltin="1"/>
    <cellStyle name="60% - Accent3" xfId="14305" builtinId="40" hidden="1" customBuiltin="1"/>
    <cellStyle name="60% - Accent3" xfId="14236" builtinId="40" hidden="1" customBuiltin="1"/>
    <cellStyle name="60% - Accent3" xfId="5030" builtinId="40" hidden="1" customBuiltin="1"/>
    <cellStyle name="60% - Accent3" xfId="14147" builtinId="40" hidden="1" customBuiltin="1"/>
    <cellStyle name="60% - Accent3" xfId="4439" builtinId="40" hidden="1" customBuiltin="1"/>
    <cellStyle name="60% - Accent3" xfId="14169" builtinId="40" hidden="1" customBuiltin="1"/>
    <cellStyle name="60% - Accent3" xfId="14506" builtinId="40" hidden="1" customBuiltin="1"/>
    <cellStyle name="60% - Accent3" xfId="17000" builtinId="40" hidden="1" customBuiltin="1"/>
    <cellStyle name="60% - Accent3" xfId="14628" builtinId="40" hidden="1" customBuiltin="1"/>
    <cellStyle name="60% - Accent3" xfId="17042" builtinId="40" hidden="1" customBuiltin="1"/>
    <cellStyle name="60% - Accent3" xfId="14153" builtinId="40" hidden="1" customBuiltin="1"/>
    <cellStyle name="60% - Accent3" xfId="4814" builtinId="40" hidden="1" customBuiltin="1"/>
    <cellStyle name="60% - Accent3" xfId="16928" builtinId="40" hidden="1" customBuiltin="1"/>
    <cellStyle name="60% - Accent3" xfId="10773" builtinId="40" hidden="1" customBuiltin="1"/>
    <cellStyle name="60% - Accent3" xfId="10813" builtinId="40" hidden="1" customBuiltin="1"/>
    <cellStyle name="60% - Accent3" xfId="6006" builtinId="40" hidden="1" customBuiltin="1"/>
    <cellStyle name="60% - Accent3" xfId="4562" builtinId="40" hidden="1" customBuiltin="1"/>
    <cellStyle name="60% - Accent3" xfId="7628" builtinId="40" hidden="1" customBuiltin="1"/>
    <cellStyle name="60% - Accent3" xfId="4872" builtinId="40" hidden="1" customBuiltin="1"/>
    <cellStyle name="60% - Accent3" xfId="12716" builtinId="40" hidden="1" customBuiltin="1"/>
    <cellStyle name="60% - Accent3" xfId="8417" builtinId="40" hidden="1" customBuiltin="1"/>
    <cellStyle name="60% - Accent3" xfId="4425" builtinId="40" hidden="1" customBuiltin="1"/>
    <cellStyle name="60% - Accent3" xfId="9653" builtinId="40" hidden="1" customBuiltin="1"/>
    <cellStyle name="60% - Accent3" xfId="4705" builtinId="40" hidden="1" customBuiltin="1"/>
    <cellStyle name="60% - Accent3" xfId="4948" builtinId="40" hidden="1" customBuiltin="1"/>
    <cellStyle name="60% - Accent3" xfId="10626" builtinId="40" hidden="1" customBuiltin="1"/>
    <cellStyle name="60% - Accent3" xfId="7854" builtinId="40" hidden="1" customBuiltin="1"/>
    <cellStyle name="60% - Accent3" xfId="8083" builtinId="40" hidden="1" customBuiltin="1"/>
    <cellStyle name="60% - Accent3" xfId="10629" builtinId="40" hidden="1" customBuiltin="1"/>
    <cellStyle name="60% - Accent3" xfId="12771" builtinId="40" hidden="1" customBuiltin="1"/>
    <cellStyle name="60% - Accent3" xfId="16456" builtinId="40" hidden="1" customBuiltin="1"/>
    <cellStyle name="60% - Accent3" xfId="10650" builtinId="40" hidden="1" customBuiltin="1"/>
    <cellStyle name="60% - Accent3" xfId="7933" builtinId="40" hidden="1" customBuiltin="1"/>
    <cellStyle name="60% - Accent3" xfId="16714" builtinId="40" hidden="1" customBuiltin="1"/>
    <cellStyle name="60% - Accent3" xfId="14273" builtinId="40" hidden="1" customBuiltin="1"/>
    <cellStyle name="60% - Accent3" xfId="4656" builtinId="40" hidden="1" customBuiltin="1"/>
    <cellStyle name="60% - Accent3" xfId="16321" builtinId="40" hidden="1" customBuiltin="1"/>
    <cellStyle name="60% - Accent3" xfId="17182" builtinId="40" hidden="1" customBuiltin="1"/>
    <cellStyle name="60% - Accent3" xfId="17207" builtinId="40" hidden="1" customBuiltin="1"/>
    <cellStyle name="60% - Accent3" xfId="17235" builtinId="40" hidden="1" customBuiltin="1"/>
    <cellStyle name="60% - Accent3" xfId="17262" builtinId="40" hidden="1" customBuiltin="1"/>
    <cellStyle name="60% - Accent3" xfId="17287" builtinId="40" hidden="1" customBuiltin="1"/>
    <cellStyle name="60% - Accent3" xfId="17151" builtinId="40" hidden="1" customBuiltin="1"/>
    <cellStyle name="60% - Accent3" xfId="17329" builtinId="40" hidden="1" customBuiltin="1"/>
    <cellStyle name="60% - Accent3" xfId="17363" builtinId="40" hidden="1" customBuiltin="1"/>
    <cellStyle name="60% - Accent3" xfId="17397" builtinId="40" hidden="1" customBuiltin="1"/>
    <cellStyle name="60% - Accent3" xfId="17429" builtinId="40" hidden="1" customBuiltin="1"/>
    <cellStyle name="60% - Accent3" xfId="17461" builtinId="40" hidden="1" customBuiltin="1"/>
    <cellStyle name="60% - Accent3" xfId="17298" builtinId="40" hidden="1" customBuiltin="1"/>
    <cellStyle name="60% - Accent3" xfId="17463" builtinId="40" hidden="1" customBuiltin="1"/>
    <cellStyle name="60% - Accent3" xfId="17481" builtinId="40" hidden="1" customBuiltin="1"/>
    <cellStyle name="60% - Accent3" xfId="17510" builtinId="40" hidden="1" customBuiltin="1"/>
    <cellStyle name="60% - Accent3" xfId="17538" builtinId="40" hidden="1" customBuiltin="1"/>
    <cellStyle name="60% - Accent3" xfId="17563" builtinId="40" hidden="1" customBuiltin="1"/>
    <cellStyle name="60% - Accent3" xfId="17574" builtinId="40" hidden="1" customBuiltin="1"/>
    <cellStyle name="60% - Accent3" xfId="17612" builtinId="40" hidden="1" customBuiltin="1"/>
    <cellStyle name="60% - Accent3" xfId="17643" builtinId="40" hidden="1" customBuiltin="1"/>
    <cellStyle name="60% - Accent3" xfId="17674" builtinId="40" hidden="1" customBuiltin="1"/>
    <cellStyle name="60% - Accent3" xfId="17703" builtinId="40" hidden="1" customBuiltin="1"/>
    <cellStyle name="60% - Accent3" xfId="17732" builtinId="40" hidden="1" customBuiltin="1"/>
    <cellStyle name="60% - Accent3" xfId="17584" builtinId="40" hidden="1" customBuiltin="1"/>
    <cellStyle name="60% - Accent3" xfId="17734" builtinId="40" hidden="1" customBuiltin="1"/>
    <cellStyle name="60% - Accent3" xfId="17751" builtinId="40" hidden="1" customBuiltin="1"/>
    <cellStyle name="60% - Accent3" xfId="17777" builtinId="40" hidden="1" customBuiltin="1"/>
    <cellStyle name="60% - Accent3" xfId="17803" builtinId="40" hidden="1" customBuiltin="1"/>
    <cellStyle name="60% - Accent3" xfId="17827" builtinId="40" hidden="1" customBuiltin="1"/>
    <cellStyle name="60% - Accent3" xfId="17858" builtinId="40" hidden="1" customBuiltin="1"/>
    <cellStyle name="60% - Accent3" xfId="17896" builtinId="40" hidden="1" customBuiltin="1"/>
    <cellStyle name="60% - Accent3" xfId="17927" builtinId="40" hidden="1" customBuiltin="1"/>
    <cellStyle name="60% - Accent3" xfId="17958" builtinId="40" hidden="1" customBuiltin="1"/>
    <cellStyle name="60% - Accent3" xfId="17988" builtinId="40" hidden="1" customBuiltin="1"/>
    <cellStyle name="60% - Accent3" xfId="18016" builtinId="40" hidden="1" customBuiltin="1"/>
    <cellStyle name="60% - Accent3" xfId="17868" builtinId="40" hidden="1" customBuiltin="1"/>
    <cellStyle name="60% - Accent3" xfId="18018" builtinId="40" hidden="1" customBuiltin="1"/>
    <cellStyle name="60% - Accent3" xfId="18034" builtinId="40" hidden="1" customBuiltin="1"/>
    <cellStyle name="60% - Accent3" xfId="18059" builtinId="40" hidden="1" customBuiltin="1"/>
    <cellStyle name="60% - Accent3" xfId="18084" builtinId="40" hidden="1" customBuiltin="1"/>
    <cellStyle name="60% - Accent3" xfId="18109" builtinId="40" hidden="1" customBuiltin="1"/>
    <cellStyle name="60% - Accent3" xfId="18137" builtinId="40" hidden="1" customBuiltin="1"/>
    <cellStyle name="60% - Accent3" xfId="15711" builtinId="40" hidden="1" customBuiltin="1"/>
    <cellStyle name="60% - Accent3" xfId="17107" builtinId="40" hidden="1" customBuiltin="1"/>
    <cellStyle name="60% - Accent3" xfId="10916" builtinId="40" hidden="1" customBuiltin="1"/>
    <cellStyle name="60% - Accent3" xfId="17116" builtinId="40" hidden="1" customBuiltin="1"/>
    <cellStyle name="60% - Accent3" xfId="17111" builtinId="40" hidden="1" customBuiltin="1"/>
    <cellStyle name="60% - Accent3" xfId="7871" builtinId="40" hidden="1" customBuiltin="1"/>
    <cellStyle name="60% - Accent3" xfId="18283" builtinId="40" hidden="1" customBuiltin="1"/>
    <cellStyle name="60% - Accent3" xfId="18304" builtinId="40" hidden="1" customBuiltin="1"/>
    <cellStyle name="60% - Accent3" xfId="18327" builtinId="40" hidden="1" customBuiltin="1"/>
    <cellStyle name="60% - Accent3" xfId="18348" builtinId="40" hidden="1" customBuiltin="1"/>
    <cellStyle name="60% - Accent3" xfId="18369" builtinId="40" hidden="1" customBuiltin="1"/>
    <cellStyle name="60% - Accent3" xfId="18258" builtinId="40" hidden="1" customBuiltin="1"/>
    <cellStyle name="60% - Accent3" xfId="18408" builtinId="40" hidden="1" customBuiltin="1"/>
    <cellStyle name="60% - Accent3" xfId="18441" builtinId="40" hidden="1" customBuiltin="1"/>
    <cellStyle name="60% - Accent3" xfId="18474" builtinId="40" hidden="1" customBuiltin="1"/>
    <cellStyle name="60% - Accent3" xfId="18506" builtinId="40" hidden="1" customBuiltin="1"/>
    <cellStyle name="60% - Accent3" xfId="18537" builtinId="40" hidden="1" customBuiltin="1"/>
    <cellStyle name="60% - Accent3" xfId="18380" builtinId="40" hidden="1" customBuiltin="1"/>
    <cellStyle name="60% - Accent3" xfId="18539" builtinId="40" hidden="1" customBuiltin="1"/>
    <cellStyle name="60% - Accent3" xfId="18556" builtinId="40" hidden="1" customBuiltin="1"/>
    <cellStyle name="60% - Accent3" xfId="18585" builtinId="40" hidden="1" customBuiltin="1"/>
    <cellStyle name="60% - Accent3" xfId="18612" builtinId="40" hidden="1" customBuiltin="1"/>
    <cellStyle name="60% - Accent3" xfId="18637" builtinId="40" hidden="1" customBuiltin="1"/>
    <cellStyle name="60% - Accent3" xfId="18647" builtinId="40" hidden="1" customBuiltin="1"/>
    <cellStyle name="60% - Accent3" xfId="18685" builtinId="40" hidden="1" customBuiltin="1"/>
    <cellStyle name="60% - Accent3" xfId="18717" builtinId="40" hidden="1" customBuiltin="1"/>
    <cellStyle name="60% - Accent3" xfId="18748" builtinId="40" hidden="1" customBuiltin="1"/>
    <cellStyle name="60% - Accent3" xfId="18776" builtinId="40" hidden="1" customBuiltin="1"/>
    <cellStyle name="60% - Accent3" xfId="18805" builtinId="40" hidden="1" customBuiltin="1"/>
    <cellStyle name="60% - Accent3" xfId="18658" builtinId="40" hidden="1" customBuiltin="1"/>
    <cellStyle name="60% - Accent3" xfId="18807" builtinId="40" hidden="1" customBuiltin="1"/>
    <cellStyle name="60% - Accent3" xfId="18822" builtinId="40" hidden="1" customBuiltin="1"/>
    <cellStyle name="60% - Accent3" xfId="18850" builtinId="40" hidden="1" customBuiltin="1"/>
    <cellStyle name="60% - Accent3" xfId="18876" builtinId="40" hidden="1" customBuiltin="1"/>
    <cellStyle name="60% - Accent3" xfId="18900" builtinId="40" hidden="1" customBuiltin="1"/>
    <cellStyle name="60% - Accent3" xfId="18930" builtinId="40" hidden="1" customBuiltin="1"/>
    <cellStyle name="60% - Accent3" xfId="18968" builtinId="40" hidden="1" customBuiltin="1"/>
    <cellStyle name="60% - Accent3" xfId="18999" builtinId="40" hidden="1" customBuiltin="1"/>
    <cellStyle name="60% - Accent3" xfId="19030" builtinId="40" hidden="1" customBuiltin="1"/>
    <cellStyle name="60% - Accent3" xfId="19060" builtinId="40" hidden="1" customBuiltin="1"/>
    <cellStyle name="60% - Accent3" xfId="19088" builtinId="40" hidden="1" customBuiltin="1"/>
    <cellStyle name="60% - Accent3" xfId="18940" builtinId="40" hidden="1" customBuiltin="1"/>
    <cellStyle name="60% - Accent3" xfId="19090" builtinId="40" hidden="1" customBuiltin="1"/>
    <cellStyle name="60% - Accent3" xfId="19106" builtinId="40" hidden="1" customBuiltin="1"/>
    <cellStyle name="60% - Accent3" xfId="19131" builtinId="40" hidden="1" customBuiltin="1"/>
    <cellStyle name="60% - Accent3" xfId="19154" builtinId="40" hidden="1" customBuiltin="1"/>
    <cellStyle name="60% - Accent3" xfId="19178" builtinId="40" hidden="1" customBuiltin="1"/>
    <cellStyle name="60% - Accent3" xfId="19199" builtinId="40" hidden="1" customBuiltin="1"/>
    <cellStyle name="60% - Accent3" xfId="5293" builtinId="40" hidden="1" customBuiltin="1"/>
    <cellStyle name="60% - Accent3" xfId="5055" builtinId="40" hidden="1" customBuiltin="1"/>
    <cellStyle name="60% - Accent3" xfId="4309" builtinId="40" hidden="1" customBuiltin="1"/>
    <cellStyle name="60% - Accent3" xfId="6067" builtinId="40" hidden="1" customBuiltin="1"/>
    <cellStyle name="60% - Accent3" xfId="10789" builtinId="40" hidden="1" customBuiltin="1"/>
    <cellStyle name="60% - Accent3" xfId="17132" builtinId="40" hidden="1" customBuiltin="1"/>
    <cellStyle name="60% - Accent3" xfId="5505" builtinId="40" hidden="1" customBuiltin="1"/>
    <cellStyle name="60% - Accent3" xfId="17562" builtinId="40" hidden="1" customBuiltin="1"/>
    <cellStyle name="60% - Accent3" xfId="17836" builtinId="40" hidden="1" customBuiltin="1"/>
    <cellStyle name="60% - Accent3" xfId="14457" builtinId="40" hidden="1" customBuiltin="1"/>
    <cellStyle name="60% - Accent3" xfId="4946" builtinId="40" hidden="1" customBuiltin="1"/>
    <cellStyle name="60% - Accent3" xfId="10819" builtinId="40" hidden="1" customBuiltin="1"/>
    <cellStyle name="60% - Accent3" xfId="18549" builtinId="40" hidden="1" customBuiltin="1"/>
    <cellStyle name="60% - Accent3" xfId="14168" builtinId="40" hidden="1" customBuiltin="1"/>
    <cellStyle name="60% - Accent3" xfId="6307" builtinId="40" hidden="1" customBuiltin="1"/>
    <cellStyle name="60% - Accent3" xfId="17112" builtinId="40" hidden="1" customBuiltin="1"/>
    <cellStyle name="60% - Accent3" xfId="16852" builtinId="40" hidden="1" customBuiltin="1"/>
    <cellStyle name="60% - Accent3" xfId="14152" builtinId="40" hidden="1" customBuiltin="1"/>
    <cellStyle name="60% - Accent3" xfId="19207" builtinId="40" hidden="1" customBuiltin="1"/>
    <cellStyle name="60% - Accent3" xfId="19230" builtinId="40" hidden="1" customBuiltin="1"/>
    <cellStyle name="60% - Accent3" xfId="19269" builtinId="40" hidden="1" customBuiltin="1"/>
    <cellStyle name="60% - Accent3" xfId="19306" builtinId="40" hidden="1" customBuiltin="1"/>
    <cellStyle name="60% - Accent3" xfId="19341" builtinId="40" hidden="1" customBuiltin="1"/>
    <cellStyle name="60% - Accent3" xfId="19359" builtinId="40" hidden="1" customBuiltin="1"/>
    <cellStyle name="60% - Accent3" xfId="19404" builtinId="40" hidden="1" customBuiltin="1"/>
    <cellStyle name="60% - Accent3" xfId="19436" builtinId="40" hidden="1" customBuiltin="1"/>
    <cellStyle name="60% - Accent3" xfId="19470" builtinId="40" hidden="1" customBuiltin="1"/>
    <cellStyle name="60% - Accent3" xfId="19502" builtinId="40" hidden="1" customBuiltin="1"/>
    <cellStyle name="60% - Accent3" xfId="19533" builtinId="40" hidden="1" customBuiltin="1"/>
    <cellStyle name="60% - Accent3" xfId="19371" builtinId="40" hidden="1" customBuiltin="1"/>
    <cellStyle name="60% - Accent3" xfId="19535" builtinId="40" hidden="1" customBuiltin="1"/>
    <cellStyle name="60% - Accent3" xfId="19556" builtinId="40" hidden="1" customBuiltin="1"/>
    <cellStyle name="60% - Accent3" xfId="19591" builtinId="40" hidden="1" customBuiltin="1"/>
    <cellStyle name="60% - Accent3" xfId="19627" builtinId="40" hidden="1" customBuiltin="1"/>
    <cellStyle name="60% - Accent3" xfId="19661" builtinId="40" hidden="1" customBuiltin="1"/>
    <cellStyle name="60% - Accent3" xfId="19701" builtinId="40" hidden="1" customBuiltin="1"/>
    <cellStyle name="60% - Accent3" xfId="19746" builtinId="40" hidden="1" customBuiltin="1"/>
    <cellStyle name="60% - Accent3" xfId="19778" builtinId="40" hidden="1" customBuiltin="1"/>
    <cellStyle name="60% - Accent3" xfId="19812" builtinId="40" hidden="1" customBuiltin="1"/>
    <cellStyle name="60% - Accent3" xfId="19844" builtinId="40" hidden="1" customBuiltin="1"/>
    <cellStyle name="60% - Accent3" xfId="19875" builtinId="40" hidden="1" customBuiltin="1"/>
    <cellStyle name="60% - Accent3" xfId="19713" builtinId="40" hidden="1" customBuiltin="1"/>
    <cellStyle name="60% - Accent3" xfId="19877" builtinId="40" hidden="1" customBuiltin="1"/>
    <cellStyle name="60% - Accent3" xfId="19898" builtinId="40" hidden="1" customBuiltin="1"/>
    <cellStyle name="60% - Accent3" xfId="19933" builtinId="40" hidden="1" customBuiltin="1"/>
    <cellStyle name="60% - Accent3" xfId="19969" builtinId="40" hidden="1" customBuiltin="1"/>
    <cellStyle name="60% - Accent3" xfId="20003" builtinId="40" hidden="1" customBuiltin="1"/>
    <cellStyle name="60% - Accent3" xfId="20038" builtinId="40" hidden="1" customBuiltin="1"/>
    <cellStyle name="60% - Accent3" xfId="20145" builtinId="40" hidden="1" customBuiltin="1"/>
    <cellStyle name="60% - Accent3" xfId="20166" builtinId="40" hidden="1" customBuiltin="1"/>
    <cellStyle name="60% - Accent3" xfId="20189" builtinId="40" hidden="1" customBuiltin="1"/>
    <cellStyle name="60% - Accent3" xfId="20211" builtinId="40" hidden="1" customBuiltin="1"/>
    <cellStyle name="60% - Accent3" xfId="20232" builtinId="40" hidden="1" customBuiltin="1"/>
    <cellStyle name="60% - Accent3" xfId="20266" builtinId="40" hidden="1" customBuiltin="1"/>
    <cellStyle name="60% - Accent3" xfId="20466" builtinId="40" hidden="1" customBuiltin="1"/>
    <cellStyle name="60% - Accent3" xfId="20490" builtinId="40" hidden="1" customBuiltin="1"/>
    <cellStyle name="60% - Accent3" xfId="20518" builtinId="40" hidden="1" customBuiltin="1"/>
    <cellStyle name="60% - Accent3" xfId="20545" builtinId="40" hidden="1" customBuiltin="1"/>
    <cellStyle name="60% - Accent3" xfId="20570" builtinId="40" hidden="1" customBuiltin="1"/>
    <cellStyle name="60% - Accent3" xfId="20435" builtinId="40" hidden="1" customBuiltin="1"/>
    <cellStyle name="60% - Accent3" xfId="20611" builtinId="40" hidden="1" customBuiltin="1"/>
    <cellStyle name="60% - Accent3" xfId="20645" builtinId="40" hidden="1" customBuiltin="1"/>
    <cellStyle name="60% - Accent3" xfId="20678" builtinId="40" hidden="1" customBuiltin="1"/>
    <cellStyle name="60% - Accent3" xfId="20710" builtinId="40" hidden="1" customBuiltin="1"/>
    <cellStyle name="60% - Accent3" xfId="20742" builtinId="40" hidden="1" customBuiltin="1"/>
    <cellStyle name="60% - Accent3" xfId="20581" builtinId="40" hidden="1" customBuiltin="1"/>
    <cellStyle name="60% - Accent3" xfId="20744" builtinId="40" hidden="1" customBuiltin="1"/>
    <cellStyle name="60% - Accent3" xfId="20761" builtinId="40" hidden="1" customBuiltin="1"/>
    <cellStyle name="60% - Accent3" xfId="20790" builtinId="40" hidden="1" customBuiltin="1"/>
    <cellStyle name="60% - Accent3" xfId="20818" builtinId="40" hidden="1" customBuiltin="1"/>
    <cellStyle name="60% - Accent3" xfId="20842" builtinId="40" hidden="1" customBuiltin="1"/>
    <cellStyle name="60% - Accent3" xfId="20853" builtinId="40" hidden="1" customBuiltin="1"/>
    <cellStyle name="60% - Accent3" xfId="20891" builtinId="40" hidden="1" customBuiltin="1"/>
    <cellStyle name="60% - Accent3" xfId="20922" builtinId="40" hidden="1" customBuiltin="1"/>
    <cellStyle name="60% - Accent3" xfId="20953" builtinId="40" hidden="1" customBuiltin="1"/>
    <cellStyle name="60% - Accent3" xfId="20982" builtinId="40" hidden="1" customBuiltin="1"/>
    <cellStyle name="60% - Accent3" xfId="21010" builtinId="40" hidden="1" customBuiltin="1"/>
    <cellStyle name="60% - Accent3" xfId="20863" builtinId="40" hidden="1" customBuiltin="1"/>
    <cellStyle name="60% - Accent3" xfId="21012" builtinId="40" hidden="1" customBuiltin="1"/>
    <cellStyle name="60% - Accent3" xfId="21028" builtinId="40" hidden="1" customBuiltin="1"/>
    <cellStyle name="60% - Accent3" xfId="21053" builtinId="40" hidden="1" customBuiltin="1"/>
    <cellStyle name="60% - Accent3" xfId="21077" builtinId="40" hidden="1" customBuiltin="1"/>
    <cellStyle name="60% - Accent3" xfId="21100" builtinId="40" hidden="1" customBuiltin="1"/>
    <cellStyle name="60% - Accent3" xfId="21130" builtinId="40" hidden="1" customBuiltin="1"/>
    <cellStyle name="60% - Accent3" xfId="21168" builtinId="40" hidden="1" customBuiltin="1"/>
    <cellStyle name="60% - Accent3" xfId="21199" builtinId="40" hidden="1" customBuiltin="1"/>
    <cellStyle name="60% - Accent3" xfId="21230" builtinId="40" hidden="1" customBuiltin="1"/>
    <cellStyle name="60% - Accent3" xfId="21259" builtinId="40" hidden="1" customBuiltin="1"/>
    <cellStyle name="60% - Accent3" xfId="21287" builtinId="40" hidden="1" customBuiltin="1"/>
    <cellStyle name="60% - Accent3" xfId="21140" builtinId="40" hidden="1" customBuiltin="1"/>
    <cellStyle name="60% - Accent3" xfId="21289" builtinId="40" hidden="1" customBuiltin="1"/>
    <cellStyle name="60% - Accent3" xfId="21305" builtinId="40" hidden="1" customBuiltin="1"/>
    <cellStyle name="60% - Accent3" xfId="21330" builtinId="40" hidden="1" customBuiltin="1"/>
    <cellStyle name="60% - Accent3" xfId="21355" builtinId="40" hidden="1" customBuiltin="1"/>
    <cellStyle name="60% - Accent3" xfId="21378" builtinId="40" hidden="1" customBuiltin="1"/>
    <cellStyle name="60% - Accent3" xfId="21406" builtinId="40" hidden="1" customBuiltin="1"/>
    <cellStyle name="60% - Accent3" xfId="20327" builtinId="40" hidden="1" customBuiltin="1"/>
    <cellStyle name="60% - Accent3" xfId="20391" builtinId="40" hidden="1" customBuiltin="1"/>
    <cellStyle name="60% - Accent3" xfId="20329" builtinId="40" hidden="1" customBuiltin="1"/>
    <cellStyle name="60% - Accent3" xfId="20400" builtinId="40" hidden="1" customBuiltin="1"/>
    <cellStyle name="60% - Accent3" xfId="20395" builtinId="40" hidden="1" customBuiltin="1"/>
    <cellStyle name="60% - Accent3" xfId="20282" builtinId="40" hidden="1" customBuiltin="1"/>
    <cellStyle name="60% - Accent3" xfId="21552" builtinId="40" hidden="1" customBuiltin="1"/>
    <cellStyle name="60% - Accent3" xfId="21573" builtinId="40" hidden="1" customBuiltin="1"/>
    <cellStyle name="60% - Accent3" xfId="21596" builtinId="40" hidden="1" customBuiltin="1"/>
    <cellStyle name="60% - Accent3" xfId="21617" builtinId="40" hidden="1" customBuiltin="1"/>
    <cellStyle name="60% - Accent3" xfId="21638" builtinId="40" hidden="1" customBuiltin="1"/>
    <cellStyle name="60% - Accent3" xfId="21527" builtinId="40" hidden="1" customBuiltin="1"/>
    <cellStyle name="60% - Accent3" xfId="21677" builtinId="40" hidden="1" customBuiltin="1"/>
    <cellStyle name="60% - Accent3" xfId="21710" builtinId="40" hidden="1" customBuiltin="1"/>
    <cellStyle name="60% - Accent3" xfId="21743" builtinId="40" hidden="1" customBuiltin="1"/>
    <cellStyle name="60% - Accent3" xfId="21774" builtinId="40" hidden="1" customBuiltin="1"/>
    <cellStyle name="60% - Accent3" xfId="21805" builtinId="40" hidden="1" customBuiltin="1"/>
    <cellStyle name="60% - Accent3" xfId="21649" builtinId="40" hidden="1" customBuiltin="1"/>
    <cellStyle name="60% - Accent3" xfId="21807" builtinId="40" hidden="1" customBuiltin="1"/>
    <cellStyle name="60% - Accent3" xfId="21823" builtinId="40" hidden="1" customBuiltin="1"/>
    <cellStyle name="60% - Accent3" xfId="21851" builtinId="40" hidden="1" customBuiltin="1"/>
    <cellStyle name="60% - Accent3" xfId="21875" builtinId="40" hidden="1" customBuiltin="1"/>
    <cellStyle name="60% - Accent3" xfId="21899" builtinId="40" hidden="1" customBuiltin="1"/>
    <cellStyle name="60% - Accent3" xfId="21909" builtinId="40" hidden="1" customBuiltin="1"/>
    <cellStyle name="60% - Accent3" xfId="21947" builtinId="40" hidden="1" customBuiltin="1"/>
    <cellStyle name="60% - Accent3" xfId="21978" builtinId="40" hidden="1" customBuiltin="1"/>
    <cellStyle name="60% - Accent3" xfId="22009" builtinId="40" hidden="1" customBuiltin="1"/>
    <cellStyle name="60% - Accent3" xfId="22037" builtinId="40" hidden="1" customBuiltin="1"/>
    <cellStyle name="60% - Accent3" xfId="22065" builtinId="40" hidden="1" customBuiltin="1"/>
    <cellStyle name="60% - Accent3" xfId="21920" builtinId="40" hidden="1" customBuiltin="1"/>
    <cellStyle name="60% - Accent3" xfId="22067" builtinId="40" hidden="1" customBuiltin="1"/>
    <cellStyle name="60% - Accent3" xfId="22082" builtinId="40" hidden="1" customBuiltin="1"/>
    <cellStyle name="60% - Accent3" xfId="22107" builtinId="40" hidden="1" customBuiltin="1"/>
    <cellStyle name="60% - Accent3" xfId="22132" builtinId="40" hidden="1" customBuiltin="1"/>
    <cellStyle name="60% - Accent3" xfId="22156" builtinId="40" hidden="1" customBuiltin="1"/>
    <cellStyle name="60% - Accent3" xfId="22185" builtinId="40" hidden="1" customBuiltin="1"/>
    <cellStyle name="60% - Accent3" xfId="22223" builtinId="40" hidden="1" customBuiltin="1"/>
    <cellStyle name="60% - Accent3" xfId="22254" builtinId="40" hidden="1" customBuiltin="1"/>
    <cellStyle name="60% - Accent3" xfId="22285" builtinId="40" hidden="1" customBuiltin="1"/>
    <cellStyle name="60% - Accent3" xfId="22314" builtinId="40" hidden="1" customBuiltin="1"/>
    <cellStyle name="60% - Accent3" xfId="22342" builtinId="40" hidden="1" customBuiltin="1"/>
    <cellStyle name="60% - Accent3" xfId="22195" builtinId="40" hidden="1" customBuiltin="1"/>
    <cellStyle name="60% - Accent3" xfId="22344" builtinId="40" hidden="1" customBuiltin="1"/>
    <cellStyle name="60% - Accent3" xfId="22360" builtinId="40" hidden="1" customBuiltin="1"/>
    <cellStyle name="60% - Accent3" xfId="22385" builtinId="40" hidden="1" customBuiltin="1"/>
    <cellStyle name="60% - Accent3" xfId="22408" builtinId="40" hidden="1" customBuiltin="1"/>
    <cellStyle name="60% - Accent3" xfId="22431" builtinId="40" hidden="1" customBuiltin="1"/>
    <cellStyle name="60% - Accent3" xfId="22452" builtinId="40" hidden="1" customBuiltin="1"/>
    <cellStyle name="60% - Accent3" xfId="8191" builtinId="40" hidden="1" customBuiltin="1"/>
    <cellStyle name="60% - Accent3" xfId="5829" builtinId="40" hidden="1" customBuiltin="1"/>
    <cellStyle name="60% - Accent3" xfId="5078" builtinId="40" hidden="1" customBuiltin="1"/>
    <cellStyle name="60% - Accent3" xfId="14503" builtinId="40" hidden="1" customBuiltin="1"/>
    <cellStyle name="60% - Accent3" xfId="16804" builtinId="40" hidden="1" customBuiltin="1"/>
    <cellStyle name="60% - Accent3" xfId="20416" builtinId="40" hidden="1" customBuiltin="1"/>
    <cellStyle name="60% - Accent3" xfId="14296" builtinId="40" hidden="1" customBuiltin="1"/>
    <cellStyle name="60% - Accent3" xfId="20841" builtinId="40" hidden="1" customBuiltin="1"/>
    <cellStyle name="60% - Accent3" xfId="21108" builtinId="40" hidden="1" customBuiltin="1"/>
    <cellStyle name="60% - Accent3" xfId="14870" builtinId="40" hidden="1" customBuiltin="1"/>
    <cellStyle name="60% - Accent3" xfId="10311" builtinId="40" hidden="1" customBuiltin="1"/>
    <cellStyle name="60% - Accent3" xfId="6163" builtinId="40" hidden="1" customBuiltin="1"/>
    <cellStyle name="60% - Accent3" xfId="21817" builtinId="40" hidden="1" customBuiltin="1"/>
    <cellStyle name="60% - Accent3" xfId="5471" builtinId="40" hidden="1" customBuiltin="1"/>
    <cellStyle name="60% - Accent3" xfId="14131" builtinId="40" hidden="1" customBuiltin="1"/>
    <cellStyle name="60% - Accent3" xfId="20396" builtinId="40" hidden="1" customBuiltin="1"/>
    <cellStyle name="60% - Accent3" xfId="4565" builtinId="40" hidden="1" customBuiltin="1"/>
    <cellStyle name="60% - Accent3" xfId="8257" builtinId="40" hidden="1" customBuiltin="1"/>
    <cellStyle name="60% - Accent3" xfId="22460" builtinId="40" hidden="1" customBuiltin="1"/>
    <cellStyle name="60% - Accent3" xfId="22483" builtinId="40" hidden="1" customBuiltin="1"/>
    <cellStyle name="60% - Accent3" xfId="22522" builtinId="40" hidden="1" customBuiltin="1"/>
    <cellStyle name="60% - Accent3" xfId="22559" builtinId="40" hidden="1" customBuiltin="1"/>
    <cellStyle name="60% - Accent3" xfId="22594" builtinId="40" hidden="1" customBuiltin="1"/>
    <cellStyle name="60% - Accent3" xfId="22612" builtinId="40" hidden="1" customBuiltin="1"/>
    <cellStyle name="60% - Accent3" xfId="22657" builtinId="40" hidden="1" customBuiltin="1"/>
    <cellStyle name="60% - Accent3" xfId="22689" builtinId="40" hidden="1" customBuiltin="1"/>
    <cellStyle name="60% - Accent3" xfId="22723" builtinId="40" hidden="1" customBuiltin="1"/>
    <cellStyle name="60% - Accent3" xfId="22755" builtinId="40" hidden="1" customBuiltin="1"/>
    <cellStyle name="60% - Accent3" xfId="22786" builtinId="40" hidden="1" customBuiltin="1"/>
    <cellStyle name="60% - Accent3" xfId="22624" builtinId="40" hidden="1" customBuiltin="1"/>
    <cellStyle name="60% - Accent3" xfId="22788" builtinId="40" hidden="1" customBuiltin="1"/>
    <cellStyle name="60% - Accent3" xfId="22809" builtinId="40" hidden="1" customBuiltin="1"/>
    <cellStyle name="60% - Accent3" xfId="22844" builtinId="40" hidden="1" customBuiltin="1"/>
    <cellStyle name="60% - Accent3" xfId="22880" builtinId="40" hidden="1" customBuiltin="1"/>
    <cellStyle name="60% - Accent3" xfId="22914" builtinId="40" hidden="1" customBuiltin="1"/>
    <cellStyle name="60% - Accent3" xfId="22954" builtinId="40" hidden="1" customBuiltin="1"/>
    <cellStyle name="60% - Accent3" xfId="22999" builtinId="40" hidden="1" customBuiltin="1"/>
    <cellStyle name="60% - Accent3" xfId="23031" builtinId="40" hidden="1" customBuiltin="1"/>
    <cellStyle name="60% - Accent3" xfId="23065" builtinId="40" hidden="1" customBuiltin="1"/>
    <cellStyle name="60% - Accent3" xfId="23097" builtinId="40" hidden="1" customBuiltin="1"/>
    <cellStyle name="60% - Accent3" xfId="23128" builtinId="40" hidden="1" customBuiltin="1"/>
    <cellStyle name="60% - Accent3" xfId="22966" builtinId="40" hidden="1" customBuiltin="1"/>
    <cellStyle name="60% - Accent3" xfId="23130" builtinId="40" hidden="1" customBuiltin="1"/>
    <cellStyle name="60% - Accent3" xfId="23151" builtinId="40" hidden="1" customBuiltin="1"/>
    <cellStyle name="60% - Accent3" xfId="23186" builtinId="40" hidden="1" customBuiltin="1"/>
    <cellStyle name="60% - Accent3" xfId="23222" builtinId="40" hidden="1" customBuiltin="1"/>
    <cellStyle name="60% - Accent3" xfId="23256" builtinId="40" hidden="1" customBuiltin="1"/>
    <cellStyle name="60% - Accent3" xfId="23287" builtinId="40" hidden="1" customBuiltin="1"/>
    <cellStyle name="60% - Accent3" xfId="23353" builtinId="40" hidden="1" customBuiltin="1"/>
    <cellStyle name="60% - Accent3" xfId="23374" builtinId="40" hidden="1" customBuiltin="1"/>
    <cellStyle name="60% - Accent3" xfId="23397" builtinId="40" hidden="1" customBuiltin="1"/>
    <cellStyle name="60% - Accent3" xfId="23419" builtinId="40" hidden="1" customBuiltin="1"/>
    <cellStyle name="60% - Accent3" xfId="23440" builtinId="40" hidden="1" customBuiltin="1"/>
    <cellStyle name="60% - Accent3" xfId="23471" builtinId="40" hidden="1" customBuiltin="1"/>
    <cellStyle name="60% - Accent3" xfId="23667" builtinId="40" hidden="1" customBuiltin="1"/>
    <cellStyle name="60% - Accent3" xfId="23689" builtinId="40" hidden="1" customBuiltin="1"/>
    <cellStyle name="60% - Accent3" xfId="23717" builtinId="40" hidden="1" customBuiltin="1"/>
    <cellStyle name="60% - Accent3" xfId="23743" builtinId="40" hidden="1" customBuiltin="1"/>
    <cellStyle name="60% - Accent3" xfId="23767" builtinId="40" hidden="1" customBuiltin="1"/>
    <cellStyle name="60% - Accent3" xfId="23637" builtinId="40" hidden="1" customBuiltin="1"/>
    <cellStyle name="60% - Accent3" xfId="23807" builtinId="40" hidden="1" customBuiltin="1"/>
    <cellStyle name="60% - Accent3" xfId="23841" builtinId="40" hidden="1" customBuiltin="1"/>
    <cellStyle name="60% - Accent3" xfId="23874" builtinId="40" hidden="1" customBuiltin="1"/>
    <cellStyle name="60% - Accent3" xfId="23906" builtinId="40" hidden="1" customBuiltin="1"/>
    <cellStyle name="60% - Accent3" xfId="23937" builtinId="40" hidden="1" customBuiltin="1"/>
    <cellStyle name="60% - Accent3" xfId="23778" builtinId="40" hidden="1" customBuiltin="1"/>
    <cellStyle name="60% - Accent3" xfId="23939" builtinId="40" hidden="1" customBuiltin="1"/>
    <cellStyle name="60% - Accent3" xfId="23955" builtinId="40" hidden="1" customBuiltin="1"/>
    <cellStyle name="60% - Accent3" xfId="23984" builtinId="40" hidden="1" customBuiltin="1"/>
    <cellStyle name="60% - Accent3" xfId="24010" builtinId="40" hidden="1" customBuiltin="1"/>
    <cellStyle name="60% - Accent3" xfId="24033" builtinId="40" hidden="1" customBuiltin="1"/>
    <cellStyle name="60% - Accent3" xfId="24044" builtinId="40" hidden="1" customBuiltin="1"/>
    <cellStyle name="60% - Accent3" xfId="24080" builtinId="40" hidden="1" customBuiltin="1"/>
    <cellStyle name="60% - Accent3" xfId="24111" builtinId="40" hidden="1" customBuiltin="1"/>
    <cellStyle name="60% - Accent3" xfId="24142" builtinId="40" hidden="1" customBuiltin="1"/>
    <cellStyle name="60% - Accent3" xfId="24170" builtinId="40" hidden="1" customBuiltin="1"/>
    <cellStyle name="60% - Accent3" xfId="24198" builtinId="40" hidden="1" customBuiltin="1"/>
    <cellStyle name="60% - Accent3" xfId="24054" builtinId="40" hidden="1" customBuiltin="1"/>
    <cellStyle name="60% - Accent3" xfId="24200" builtinId="40" hidden="1" customBuiltin="1"/>
    <cellStyle name="60% - Accent3" xfId="24216" builtinId="40" hidden="1" customBuiltin="1"/>
    <cellStyle name="60% - Accent3" xfId="24240" builtinId="40" hidden="1" customBuiltin="1"/>
    <cellStyle name="60% - Accent3" xfId="24264" builtinId="40" hidden="1" customBuiltin="1"/>
    <cellStyle name="60% - Accent3" xfId="24287" builtinId="40" hidden="1" customBuiltin="1"/>
    <cellStyle name="60% - Accent3" xfId="24317" builtinId="40" hidden="1" customBuiltin="1"/>
    <cellStyle name="60% - Accent3" xfId="24354" builtinId="40" hidden="1" customBuiltin="1"/>
    <cellStyle name="60% - Accent3" xfId="24385" builtinId="40" hidden="1" customBuiltin="1"/>
    <cellStyle name="60% - Accent3" xfId="24416" builtinId="40" hidden="1" customBuiltin="1"/>
    <cellStyle name="60% - Accent3" xfId="24444" builtinId="40" hidden="1" customBuiltin="1"/>
    <cellStyle name="60% - Accent3" xfId="24472" builtinId="40" hidden="1" customBuiltin="1"/>
    <cellStyle name="60% - Accent3" xfId="24327" builtinId="40" hidden="1" customBuiltin="1"/>
    <cellStyle name="60% - Accent3" xfId="24474" builtinId="40" hidden="1" customBuiltin="1"/>
    <cellStyle name="60% - Accent3" xfId="24490" builtinId="40" hidden="1" customBuiltin="1"/>
    <cellStyle name="60% - Accent3" xfId="24515" builtinId="40" hidden="1" customBuiltin="1"/>
    <cellStyle name="60% - Accent3" xfId="24539" builtinId="40" hidden="1" customBuiltin="1"/>
    <cellStyle name="60% - Accent3" xfId="24562" builtinId="40" hidden="1" customBuiltin="1"/>
    <cellStyle name="60% - Accent3" xfId="24590" builtinId="40" hidden="1" customBuiltin="1"/>
    <cellStyle name="60% - Accent3" xfId="23531" builtinId="40" hidden="1" customBuiltin="1"/>
    <cellStyle name="60% - Accent3" xfId="23594" builtinId="40" hidden="1" customBuiltin="1"/>
    <cellStyle name="60% - Accent3" xfId="23533" builtinId="40" hidden="1" customBuiltin="1"/>
    <cellStyle name="60% - Accent3" xfId="23603" builtinId="40" hidden="1" customBuiltin="1"/>
    <cellStyle name="60% - Accent3" xfId="23598" builtinId="40" hidden="1" customBuiltin="1"/>
    <cellStyle name="60% - Accent3" xfId="23487" builtinId="40" hidden="1" customBuiltin="1"/>
    <cellStyle name="60% - Accent3" xfId="24735" builtinId="40" hidden="1" customBuiltin="1"/>
    <cellStyle name="60% - Accent3" xfId="24756" builtinId="40" hidden="1" customBuiltin="1"/>
    <cellStyle name="60% - Accent3" xfId="24779" builtinId="40" hidden="1" customBuiltin="1"/>
    <cellStyle name="60% - Accent3" xfId="24800" builtinId="40" hidden="1" customBuiltin="1"/>
    <cellStyle name="60% - Accent3" xfId="24821" builtinId="40" hidden="1" customBuiltin="1"/>
    <cellStyle name="60% - Accent3" xfId="24710" builtinId="40" hidden="1" customBuiltin="1"/>
    <cellStyle name="60% - Accent3" xfId="24858" builtinId="40" hidden="1" customBuiltin="1"/>
    <cellStyle name="60% - Accent3" xfId="24891" builtinId="40" hidden="1" customBuiltin="1"/>
    <cellStyle name="60% - Accent3" xfId="24924" builtinId="40" hidden="1" customBuiltin="1"/>
    <cellStyle name="60% - Accent3" xfId="24954" builtinId="40" hidden="1" customBuiltin="1"/>
    <cellStyle name="60% - Accent3" xfId="24985" builtinId="40" hidden="1" customBuiltin="1"/>
    <cellStyle name="60% - Accent3" xfId="24831" builtinId="40" hidden="1" customBuiltin="1"/>
    <cellStyle name="60% - Accent3" xfId="24987" builtinId="40" hidden="1" customBuiltin="1"/>
    <cellStyle name="60% - Accent3" xfId="25003" builtinId="40" hidden="1" customBuiltin="1"/>
    <cellStyle name="60% - Accent3" xfId="25030" builtinId="40" hidden="1" customBuiltin="1"/>
    <cellStyle name="60% - Accent3" xfId="25054" builtinId="40" hidden="1" customBuiltin="1"/>
    <cellStyle name="60% - Accent3" xfId="25078" builtinId="40" hidden="1" customBuiltin="1"/>
    <cellStyle name="60% - Accent3" xfId="25087" builtinId="40" hidden="1" customBuiltin="1"/>
    <cellStyle name="60% - Accent3" xfId="25123" builtinId="40" hidden="1" customBuiltin="1"/>
    <cellStyle name="60% - Accent3" xfId="25154" builtinId="40" hidden="1" customBuiltin="1"/>
    <cellStyle name="60% - Accent3" xfId="25185" builtinId="40" hidden="1" customBuiltin="1"/>
    <cellStyle name="60% - Accent3" xfId="25212" builtinId="40" hidden="1" customBuiltin="1"/>
    <cellStyle name="60% - Accent3" xfId="25240" builtinId="40" hidden="1" customBuiltin="1"/>
    <cellStyle name="60% - Accent3" xfId="25097" builtinId="40" hidden="1" customBuiltin="1"/>
    <cellStyle name="60% - Accent3" xfId="25242" builtinId="40" hidden="1" customBuiltin="1"/>
    <cellStyle name="60% - Accent3" xfId="25256" builtinId="40" hidden="1" customBuiltin="1"/>
    <cellStyle name="60% - Accent3" xfId="25281" builtinId="40" hidden="1" customBuiltin="1"/>
    <cellStyle name="60% - Accent3" xfId="25305" builtinId="40" hidden="1" customBuiltin="1"/>
    <cellStyle name="60% - Accent3" xfId="25329" builtinId="40" hidden="1" customBuiltin="1"/>
    <cellStyle name="60% - Accent3" xfId="25358" builtinId="40" hidden="1" customBuiltin="1"/>
    <cellStyle name="60% - Accent3" xfId="25394" builtinId="40" hidden="1" customBuiltin="1"/>
    <cellStyle name="60% - Accent3" xfId="25425" builtinId="40" hidden="1" customBuiltin="1"/>
    <cellStyle name="60% - Accent3" xfId="25456" builtinId="40" hidden="1" customBuiltin="1"/>
    <cellStyle name="60% - Accent3" xfId="25483" builtinId="40" hidden="1" customBuiltin="1"/>
    <cellStyle name="60% - Accent3" xfId="25511" builtinId="40" hidden="1" customBuiltin="1"/>
    <cellStyle name="60% - Accent3" xfId="25368" builtinId="40" hidden="1" customBuiltin="1"/>
    <cellStyle name="60% - Accent3" xfId="25513" builtinId="40" hidden="1" customBuiltin="1"/>
    <cellStyle name="60% - Accent3" xfId="25529" builtinId="40" hidden="1" customBuiltin="1"/>
    <cellStyle name="60% - Accent3" xfId="25553" builtinId="40" hidden="1" customBuiltin="1"/>
    <cellStyle name="60% - Accent3" xfId="25576" builtinId="40" hidden="1" customBuiltin="1"/>
    <cellStyle name="60% - Accent3" xfId="25599" builtinId="40" hidden="1" customBuiltin="1"/>
    <cellStyle name="60% - Accent3" xfId="25620" builtinId="40" hidden="1" customBuiltin="1"/>
    <cellStyle name="60% - Accent3" xfId="16997" builtinId="40" hidden="1" customBuiltin="1"/>
    <cellStyle name="60% - Accent3" xfId="7758" builtinId="40" hidden="1" customBuiltin="1"/>
    <cellStyle name="60% - Accent3" xfId="7817" builtinId="40" hidden="1" customBuiltin="1"/>
    <cellStyle name="60% - Accent3" xfId="14045" builtinId="40" hidden="1" customBuiltin="1"/>
    <cellStyle name="60% - Accent3" xfId="5849" builtinId="40" hidden="1" customBuiltin="1"/>
    <cellStyle name="60% - Accent3" xfId="23618" builtinId="40" hidden="1" customBuiltin="1"/>
    <cellStyle name="60% - Accent3" xfId="20123" builtinId="40" hidden="1" customBuiltin="1"/>
    <cellStyle name="60% - Accent3" xfId="24032" builtinId="40" hidden="1" customBuiltin="1"/>
    <cellStyle name="60% - Accent3" xfId="24295" builtinId="40" hidden="1" customBuiltin="1"/>
    <cellStyle name="60% - Accent3" xfId="20091" builtinId="40" hidden="1" customBuiltin="1"/>
    <cellStyle name="60% - Accent3" xfId="4915" builtinId="40" hidden="1" customBuiltin="1"/>
    <cellStyle name="60% - Accent3" xfId="18587" builtinId="40" hidden="1" customBuiltin="1"/>
    <cellStyle name="60% - Accent3" xfId="24997" builtinId="40" hidden="1" customBuiltin="1"/>
    <cellStyle name="60% - Accent3" xfId="7839" builtinId="40" hidden="1" customBuiltin="1"/>
    <cellStyle name="60% - Accent3" xfId="18904" builtinId="40" hidden="1" customBuiltin="1"/>
    <cellStyle name="60% - Accent3" xfId="23599" builtinId="40" hidden="1" customBuiltin="1"/>
    <cellStyle name="60% - Accent3" xfId="6236" builtinId="40" hidden="1" customBuiltin="1"/>
    <cellStyle name="60% - Accent3" xfId="14135" builtinId="40" hidden="1" customBuiltin="1"/>
    <cellStyle name="60% - Accent3" xfId="25628" builtinId="40" hidden="1" customBuiltin="1"/>
    <cellStyle name="60% - Accent3" xfId="25651" builtinId="40" hidden="1" customBuiltin="1"/>
    <cellStyle name="60% - Accent3" xfId="25689" builtinId="40" hidden="1" customBuiltin="1"/>
    <cellStyle name="60% - Accent3" xfId="25725" builtinId="40" hidden="1" customBuiltin="1"/>
    <cellStyle name="60% - Accent3" xfId="25760" builtinId="40" hidden="1" customBuiltin="1"/>
    <cellStyle name="60% - Accent3" xfId="25778" builtinId="40" hidden="1" customBuiltin="1"/>
    <cellStyle name="60% - Accent3" xfId="25823" builtinId="40" hidden="1" customBuiltin="1"/>
    <cellStyle name="60% - Accent3" xfId="25855" builtinId="40" hidden="1" customBuiltin="1"/>
    <cellStyle name="60% - Accent3" xfId="25889" builtinId="40" hidden="1" customBuiltin="1"/>
    <cellStyle name="60% - Accent3" xfId="25921" builtinId="40" hidden="1" customBuiltin="1"/>
    <cellStyle name="60% - Accent3" xfId="25952" builtinId="40" hidden="1" customBuiltin="1"/>
    <cellStyle name="60% - Accent3" xfId="25790" builtinId="40" hidden="1" customBuiltin="1"/>
    <cellStyle name="60% - Accent3" xfId="25954" builtinId="40" hidden="1" customBuiltin="1"/>
    <cellStyle name="60% - Accent3" xfId="25975" builtinId="40" hidden="1" customBuiltin="1"/>
    <cellStyle name="60% - Accent3" xfId="26010" builtinId="40" hidden="1" customBuiltin="1"/>
    <cellStyle name="60% - Accent3" xfId="26046" builtinId="40" hidden="1" customBuiltin="1"/>
    <cellStyle name="60% - Accent3" xfId="26080" builtinId="40" hidden="1" customBuiltin="1"/>
    <cellStyle name="60% - Accent3" xfId="26115" builtinId="40" hidden="1" customBuiltin="1"/>
    <cellStyle name="60% - Accent3" xfId="26152" builtinId="40" hidden="1" customBuiltin="1"/>
    <cellStyle name="60% - Accent3" xfId="26182" builtinId="40" hidden="1" customBuiltin="1"/>
    <cellStyle name="60% - Accent3" xfId="26213" builtinId="40" hidden="1" customBuiltin="1"/>
    <cellStyle name="60% - Accent3" xfId="26241" builtinId="40" hidden="1" customBuiltin="1"/>
    <cellStyle name="60% - Accent3" xfId="26269" builtinId="40" hidden="1" customBuiltin="1"/>
    <cellStyle name="60% - Accent3" xfId="26125" builtinId="40" hidden="1" customBuiltin="1"/>
    <cellStyle name="60% - Accent3" xfId="26271" builtinId="40" hidden="1" customBuiltin="1"/>
    <cellStyle name="60% - Accent3" xfId="26284" builtinId="40" hidden="1" customBuiltin="1"/>
    <cellStyle name="60% - Accent3" xfId="26306" builtinId="40" hidden="1" customBuiltin="1"/>
    <cellStyle name="60% - Accent3" xfId="26329" builtinId="40" hidden="1" customBuiltin="1"/>
    <cellStyle name="60% - Accent3" xfId="26350" builtinId="40" hidden="1" customBuiltin="1"/>
    <cellStyle name="60% - Accent3" xfId="26372" builtinId="40" hidden="1" customBuiltin="1"/>
    <cellStyle name="60% - Accent3" xfId="26394" builtinId="40" hidden="1" customBuiltin="1"/>
    <cellStyle name="60% - Accent3" xfId="26415" builtinId="40" hidden="1" customBuiltin="1"/>
    <cellStyle name="60% - Accent3" xfId="26437" builtinId="40" hidden="1" customBuiltin="1"/>
    <cellStyle name="60% - Accent3" xfId="26459" builtinId="40" hidden="1" customBuiltin="1"/>
    <cellStyle name="60% - Accent3" xfId="26480" builtinId="40" hidden="1" customBuiltin="1"/>
    <cellStyle name="60% - Accent3" xfId="26505" builtinId="40" hidden="1" customBuiltin="1"/>
    <cellStyle name="60% - Accent3" xfId="26684" builtinId="40" hidden="1" customBuiltin="1"/>
    <cellStyle name="60% - Accent3" xfId="26705" builtinId="40" hidden="1" customBuiltin="1"/>
    <cellStyle name="60% - Accent3" xfId="26728" builtinId="40" hidden="1" customBuiltin="1"/>
    <cellStyle name="60% - Accent3" xfId="26750" builtinId="40" hidden="1" customBuiltin="1"/>
    <cellStyle name="60% - Accent3" xfId="26771" builtinId="40" hidden="1" customBuiltin="1"/>
    <cellStyle name="60% - Accent3" xfId="26657" builtinId="40" hidden="1" customBuiltin="1"/>
    <cellStyle name="60% - Accent3" xfId="26807" builtinId="40" hidden="1" customBuiltin="1"/>
    <cellStyle name="60% - Accent3" xfId="26839" builtinId="40" hidden="1" customBuiltin="1"/>
    <cellStyle name="60% - Accent3" xfId="26872" builtinId="40" hidden="1" customBuiltin="1"/>
    <cellStyle name="60% - Accent3" xfId="26902" builtinId="40" hidden="1" customBuiltin="1"/>
    <cellStyle name="60% - Accent3" xfId="26933" builtinId="40" hidden="1" customBuiltin="1"/>
    <cellStyle name="60% - Accent3" xfId="26781" builtinId="40" hidden="1" customBuiltin="1"/>
    <cellStyle name="60% - Accent3" xfId="26935" builtinId="40" hidden="1" customBuiltin="1"/>
    <cellStyle name="60% - Accent3" xfId="26949" builtinId="40" hidden="1" customBuiltin="1"/>
    <cellStyle name="60% - Accent3" xfId="26974" builtinId="40" hidden="1" customBuiltin="1"/>
    <cellStyle name="60% - Accent3" xfId="26996" builtinId="40" hidden="1" customBuiltin="1"/>
    <cellStyle name="60% - Accent3" xfId="27017" builtinId="40" hidden="1" customBuiltin="1"/>
    <cellStyle name="60% - Accent3" xfId="27027" builtinId="40" hidden="1" customBuiltin="1"/>
    <cellStyle name="60% - Accent3" xfId="27062" builtinId="40" hidden="1" customBuiltin="1"/>
    <cellStyle name="60% - Accent3" xfId="27092" builtinId="40" hidden="1" customBuiltin="1"/>
    <cellStyle name="60% - Accent3" xfId="27123" builtinId="40" hidden="1" customBuiltin="1"/>
    <cellStyle name="60% - Accent3" xfId="27150" builtinId="40" hidden="1" customBuiltin="1"/>
    <cellStyle name="60% - Accent3" xfId="27178" builtinId="40" hidden="1" customBuiltin="1"/>
    <cellStyle name="60% - Accent3" xfId="27037" builtinId="40" hidden="1" customBuiltin="1"/>
    <cellStyle name="60% - Accent3" xfId="27180" builtinId="40" hidden="1" customBuiltin="1"/>
    <cellStyle name="60% - Accent3" xfId="27193" builtinId="40" hidden="1" customBuiltin="1"/>
    <cellStyle name="60% - Accent3" xfId="27215" builtinId="40" hidden="1" customBuiltin="1"/>
    <cellStyle name="60% - Accent3" xfId="27237" builtinId="40" hidden="1" customBuiltin="1"/>
    <cellStyle name="60% - Accent3" xfId="27258" builtinId="40" hidden="1" customBuiltin="1"/>
    <cellStyle name="60% - Accent3" xfId="27287" builtinId="40" hidden="1" customBuiltin="1"/>
    <cellStyle name="60% - Accent3" xfId="27322" builtinId="40" hidden="1" customBuiltin="1"/>
    <cellStyle name="60% - Accent3" xfId="27352" builtinId="40" hidden="1" customBuiltin="1"/>
    <cellStyle name="60% - Accent3" xfId="27383" builtinId="40" hidden="1" customBuiltin="1"/>
    <cellStyle name="60% - Accent3" xfId="27410" builtinId="40" hidden="1" customBuiltin="1"/>
    <cellStyle name="60% - Accent3" xfId="27438" builtinId="40" hidden="1" customBuiltin="1"/>
    <cellStyle name="60% - Accent3" xfId="27297" builtinId="40" hidden="1" customBuiltin="1"/>
    <cellStyle name="60% - Accent3" xfId="27440" builtinId="40" hidden="1" customBuiltin="1"/>
    <cellStyle name="60% - Accent3" xfId="27453" builtinId="40" hidden="1" customBuiltin="1"/>
    <cellStyle name="60% - Accent3" xfId="27475" builtinId="40" hidden="1" customBuiltin="1"/>
    <cellStyle name="60% - Accent3" xfId="27497" builtinId="40" hidden="1" customBuiltin="1"/>
    <cellStyle name="60% - Accent3" xfId="27518" builtinId="40" hidden="1" customBuiltin="1"/>
    <cellStyle name="60% - Accent3" xfId="27539" builtinId="40" hidden="1" customBuiltin="1"/>
    <cellStyle name="60% - Accent3" xfId="26561" builtinId="40" hidden="1" customBuiltin="1"/>
    <cellStyle name="60% - Accent3" xfId="26618" builtinId="40" hidden="1" customBuiltin="1"/>
    <cellStyle name="60% - Accent3" xfId="26563" builtinId="40" hidden="1" customBuiltin="1"/>
    <cellStyle name="60% - Accent3" xfId="26626" builtinId="40" hidden="1" customBuiltin="1"/>
    <cellStyle name="60% - Accent3" xfId="26622" builtinId="40" hidden="1" customBuiltin="1"/>
    <cellStyle name="60% - Accent3" xfId="26521" builtinId="40" hidden="1" customBuiltin="1"/>
    <cellStyle name="60% - Accent3" xfId="27592" builtinId="40" hidden="1" customBuiltin="1"/>
    <cellStyle name="60% - Accent3" xfId="27613" builtinId="40" hidden="1" customBuiltin="1"/>
    <cellStyle name="60% - Accent3" xfId="27636" builtinId="40" hidden="1" customBuiltin="1"/>
    <cellStyle name="60% - Accent3" xfId="27657" builtinId="40" hidden="1" customBuiltin="1"/>
    <cellStyle name="60% - Accent3" xfId="27678" builtinId="40" hidden="1" customBuiltin="1"/>
    <cellStyle name="60% - Accent3" xfId="27567" builtinId="40" hidden="1" customBuiltin="1"/>
    <cellStyle name="60% - Accent3" xfId="27713" builtinId="40" hidden="1" customBuiltin="1"/>
    <cellStyle name="60% - Accent3" xfId="27745" builtinId="40" hidden="1" customBuiltin="1"/>
    <cellStyle name="60% - Accent3" xfId="27778" builtinId="40" hidden="1" customBuiltin="1"/>
    <cellStyle name="60% - Accent3" xfId="27807" builtinId="40" hidden="1" customBuiltin="1"/>
    <cellStyle name="60% - Accent3" xfId="27838" builtinId="40" hidden="1" customBuiltin="1"/>
    <cellStyle name="60% - Accent3" xfId="27688" builtinId="40" hidden="1" customBuiltin="1"/>
    <cellStyle name="60% - Accent3" xfId="27840" builtinId="40" hidden="1" customBuiltin="1"/>
    <cellStyle name="60% - Accent3" xfId="27854" builtinId="40" hidden="1" customBuiltin="1"/>
    <cellStyle name="60% - Accent3" xfId="27879" builtinId="40" hidden="1" customBuiltin="1"/>
    <cellStyle name="60% - Accent3" xfId="27900" builtinId="40" hidden="1" customBuiltin="1"/>
    <cellStyle name="60% - Accent3" xfId="27921" builtinId="40" hidden="1" customBuiltin="1"/>
    <cellStyle name="60% - Accent3" xfId="27930" builtinId="40" hidden="1" customBuiltin="1"/>
    <cellStyle name="60% - Accent3" xfId="27964" builtinId="40" hidden="1" customBuiltin="1"/>
    <cellStyle name="60% - Accent3" xfId="27994" builtinId="40" hidden="1" customBuiltin="1"/>
    <cellStyle name="60% - Accent3" xfId="28025" builtinId="40" hidden="1" customBuiltin="1"/>
    <cellStyle name="60% - Accent3" xfId="28051" builtinId="40" hidden="1" customBuiltin="1"/>
    <cellStyle name="60% - Accent3" xfId="28079" builtinId="40" hidden="1" customBuiltin="1"/>
    <cellStyle name="60% - Accent3" xfId="27940" builtinId="40" hidden="1" customBuiltin="1"/>
    <cellStyle name="60% - Accent3" xfId="28081" builtinId="40" hidden="1" customBuiltin="1"/>
    <cellStyle name="60% - Accent3" xfId="28094" builtinId="40" hidden="1" customBuiltin="1"/>
    <cellStyle name="60% - Accent3" xfId="28116" builtinId="40" hidden="1" customBuiltin="1"/>
    <cellStyle name="60% - Accent3" xfId="28137" builtinId="40" hidden="1" customBuiltin="1"/>
    <cellStyle name="60% - Accent3" xfId="28158" builtinId="40" hidden="1" customBuiltin="1"/>
    <cellStyle name="60% - Accent3" xfId="28186" builtinId="40" hidden="1" customBuiltin="1"/>
    <cellStyle name="60% - Accent3" xfId="28220" builtinId="40" hidden="1" customBuiltin="1"/>
    <cellStyle name="60% - Accent3" xfId="28250" builtinId="40" hidden="1" customBuiltin="1"/>
    <cellStyle name="60% - Accent3" xfId="28281" builtinId="40" hidden="1" customBuiltin="1"/>
    <cellStyle name="60% - Accent3" xfId="28307" builtinId="40" hidden="1" customBuiltin="1"/>
    <cellStyle name="60% - Accent3" xfId="28335" builtinId="40" hidden="1" customBuiltin="1"/>
    <cellStyle name="60% - Accent3" xfId="28196" builtinId="40" hidden="1" customBuiltin="1"/>
    <cellStyle name="60% - Accent3" xfId="28337" builtinId="40" hidden="1" customBuiltin="1"/>
    <cellStyle name="60% - Accent3" xfId="28350" builtinId="40" hidden="1" customBuiltin="1"/>
    <cellStyle name="60% - Accent3" xfId="28372" builtinId="40" hidden="1" customBuiltin="1"/>
    <cellStyle name="60% - Accent3" xfId="28393" builtinId="40" hidden="1" customBuiltin="1"/>
    <cellStyle name="60% - Accent3" xfId="28414" builtinId="40" hidden="1" customBuiltin="1"/>
    <cellStyle name="60% - Accent3" xfId="28435" builtinId="40" hidden="1" customBuiltin="1"/>
    <cellStyle name="60% - Accent4" xfId="35" builtinId="44" hidden="1" customBuiltin="1"/>
    <cellStyle name="60% - Accent4" xfId="83" builtinId="44" hidden="1" customBuiltin="1"/>
    <cellStyle name="60% - Accent4" xfId="118" builtinId="44" hidden="1" customBuiltin="1"/>
    <cellStyle name="60% - Accent4" xfId="161" builtinId="44" hidden="1" customBuiltin="1"/>
    <cellStyle name="60% - Accent4" xfId="203" builtinId="44" hidden="1" customBuiltin="1"/>
    <cellStyle name="60% - Accent4" xfId="237" builtinId="44" hidden="1" customBuiltin="1"/>
    <cellStyle name="60% - Accent4" xfId="274" builtinId="44" hidden="1" customBuiltin="1"/>
    <cellStyle name="60% - Accent4" xfId="311" builtinId="44" hidden="1" customBuiltin="1"/>
    <cellStyle name="60% - Accent4" xfId="345" builtinId="44" hidden="1" customBuiltin="1"/>
    <cellStyle name="60% - Accent4" xfId="380" builtinId="44" hidden="1" customBuiltin="1"/>
    <cellStyle name="60% - Accent4" xfId="468" builtinId="44" hidden="1" customBuiltin="1"/>
    <cellStyle name="60% - Accent4" xfId="502" builtinId="44" hidden="1" customBuiltin="1"/>
    <cellStyle name="60% - Accent4" xfId="538" builtinId="44" hidden="1" customBuiltin="1"/>
    <cellStyle name="60% - Accent4" xfId="574" builtinId="44" hidden="1" customBuiltin="1"/>
    <cellStyle name="60% - Accent4" xfId="608" builtinId="44" hidden="1" customBuiltin="1"/>
    <cellStyle name="60% - Accent4" xfId="406" builtinId="44" hidden="1" customBuiltin="1"/>
    <cellStyle name="60% - Accent4" xfId="659" builtinId="44" hidden="1" customBuiltin="1"/>
    <cellStyle name="60% - Accent4" xfId="693" builtinId="44" hidden="1" customBuiltin="1"/>
    <cellStyle name="60% - Accent4" xfId="730" builtinId="44" hidden="1" customBuiltin="1"/>
    <cellStyle name="60% - Accent4" xfId="765" builtinId="44" hidden="1" customBuiltin="1"/>
    <cellStyle name="60% - Accent4" xfId="799" builtinId="44" hidden="1" customBuiltin="1"/>
    <cellStyle name="60% - Accent4" xfId="737" builtinId="44" hidden="1" customBuiltin="1"/>
    <cellStyle name="60% - Accent4" xfId="657" builtinId="44" hidden="1" customBuiltin="1"/>
    <cellStyle name="60% - Accent4" xfId="824" builtinId="44" hidden="1" customBuiltin="1"/>
    <cellStyle name="60% - Accent4" xfId="862" builtinId="44" hidden="1" customBuiltin="1"/>
    <cellStyle name="60% - Accent4" xfId="898" builtinId="44" hidden="1" customBuiltin="1"/>
    <cellStyle name="60% - Accent4" xfId="933" builtinId="44" hidden="1" customBuiltin="1"/>
    <cellStyle name="60% - Accent4" xfId="950" builtinId="44" hidden="1" customBuiltin="1"/>
    <cellStyle name="60% - Accent4" xfId="995" builtinId="44" hidden="1" customBuiltin="1"/>
    <cellStyle name="60% - Accent4" xfId="1027" builtinId="44" hidden="1" customBuiltin="1"/>
    <cellStyle name="60% - Accent4" xfId="1061" builtinId="44" hidden="1" customBuiltin="1"/>
    <cellStyle name="60% - Accent4" xfId="1093" builtinId="44" hidden="1" customBuiltin="1"/>
    <cellStyle name="60% - Accent4" xfId="1124" builtinId="44" hidden="1" customBuiltin="1"/>
    <cellStyle name="60% - Accent4" xfId="1068" builtinId="44" hidden="1" customBuiltin="1"/>
    <cellStyle name="60% - Accent4" xfId="994" builtinId="44" hidden="1" customBuiltin="1"/>
    <cellStyle name="60% - Accent4" xfId="1148" builtinId="44" hidden="1" customBuiltin="1"/>
    <cellStyle name="60% - Accent4" xfId="1183" builtinId="44" hidden="1" customBuiltin="1"/>
    <cellStyle name="60% - Accent4" xfId="1219" builtinId="44" hidden="1" customBuiltin="1"/>
    <cellStyle name="60% - Accent4" xfId="1253" builtinId="44" hidden="1" customBuiltin="1"/>
    <cellStyle name="60% - Accent4" xfId="1292" builtinId="44" hidden="1" customBuiltin="1"/>
    <cellStyle name="60% - Accent4" xfId="1337" builtinId="44" hidden="1" customBuiltin="1"/>
    <cellStyle name="60% - Accent4" xfId="1369" builtinId="44" hidden="1" customBuiltin="1"/>
    <cellStyle name="60% - Accent4" xfId="1403" builtinId="44" hidden="1" customBuiltin="1"/>
    <cellStyle name="60% - Accent4" xfId="1435" builtinId="44" hidden="1" customBuiltin="1"/>
    <cellStyle name="60% - Accent4" xfId="1466" builtinId="44" hidden="1" customBuiltin="1"/>
    <cellStyle name="60% - Accent4" xfId="1410" builtinId="44" hidden="1" customBuiltin="1"/>
    <cellStyle name="60% - Accent4" xfId="1336" builtinId="44" hidden="1" customBuiltin="1"/>
    <cellStyle name="60% - Accent4" xfId="1490" builtinId="44" hidden="1" customBuiltin="1"/>
    <cellStyle name="60% - Accent4" xfId="1525" builtinId="44" hidden="1" customBuiltin="1"/>
    <cellStyle name="60% - Accent4" xfId="1561" builtinId="44" hidden="1" customBuiltin="1"/>
    <cellStyle name="60% - Accent4" xfId="1595" builtinId="44" hidden="1" customBuiltin="1"/>
    <cellStyle name="60% - Accent4" xfId="1630" builtinId="44" hidden="1" customBuiltin="1"/>
    <cellStyle name="60% - Accent4" xfId="1742" builtinId="44" hidden="1" customBuiltin="1"/>
    <cellStyle name="60% - Accent4" xfId="1763" builtinId="44" hidden="1" customBuiltin="1"/>
    <cellStyle name="60% - Accent4" xfId="1785" builtinId="44" hidden="1" customBuiltin="1"/>
    <cellStyle name="60% - Accent4" xfId="1807" builtinId="44" hidden="1" customBuiltin="1"/>
    <cellStyle name="60% - Accent4" xfId="1828" builtinId="44" hidden="1" customBuiltin="1"/>
    <cellStyle name="60% - Accent4" xfId="1853" builtinId="44" hidden="1" customBuiltin="1"/>
    <cellStyle name="60% - Accent4" xfId="2032" builtinId="44" hidden="1" customBuiltin="1"/>
    <cellStyle name="60% - Accent4" xfId="2053" builtinId="44" hidden="1" customBuiltin="1"/>
    <cellStyle name="60% - Accent4" xfId="2076" builtinId="44" hidden="1" customBuiltin="1"/>
    <cellStyle name="60% - Accent4" xfId="2098" builtinId="44" hidden="1" customBuiltin="1"/>
    <cellStyle name="60% - Accent4" xfId="2119" builtinId="44" hidden="1" customBuiltin="1"/>
    <cellStyle name="60% - Accent4" xfId="1995" builtinId="44" hidden="1" customBuiltin="1"/>
    <cellStyle name="60% - Accent4" xfId="2157" builtinId="44" hidden="1" customBuiltin="1"/>
    <cellStyle name="60% - Accent4" xfId="2188" builtinId="44" hidden="1" customBuiltin="1"/>
    <cellStyle name="60% - Accent4" xfId="2221" builtinId="44" hidden="1" customBuiltin="1"/>
    <cellStyle name="60% - Accent4" xfId="2252" builtinId="44" hidden="1" customBuiltin="1"/>
    <cellStyle name="60% - Accent4" xfId="2282" builtinId="44" hidden="1" customBuiltin="1"/>
    <cellStyle name="60% - Accent4" xfId="2226" builtinId="44" hidden="1" customBuiltin="1"/>
    <cellStyle name="60% - Accent4" xfId="2155" builtinId="44" hidden="1" customBuiltin="1"/>
    <cellStyle name="60% - Accent4" xfId="2297" builtinId="44" hidden="1" customBuiltin="1"/>
    <cellStyle name="60% - Accent4" xfId="2322" builtinId="44" hidden="1" customBuiltin="1"/>
    <cellStyle name="60% - Accent4" xfId="2344" builtinId="44" hidden="1" customBuiltin="1"/>
    <cellStyle name="60% - Accent4" xfId="2365" builtinId="44" hidden="1" customBuiltin="1"/>
    <cellStyle name="60% - Accent4" xfId="2376" builtinId="44" hidden="1" customBuiltin="1"/>
    <cellStyle name="60% - Accent4" xfId="2411" builtinId="44" hidden="1" customBuiltin="1"/>
    <cellStyle name="60% - Accent4" xfId="2440" builtinId="44" hidden="1" customBuiltin="1"/>
    <cellStyle name="60% - Accent4" xfId="2471" builtinId="44" hidden="1" customBuiltin="1"/>
    <cellStyle name="60% - Accent4" xfId="2499" builtinId="44" hidden="1" customBuiltin="1"/>
    <cellStyle name="60% - Accent4" xfId="2527" builtinId="44" hidden="1" customBuiltin="1"/>
    <cellStyle name="60% - Accent4" xfId="2476" builtinId="44" hidden="1" customBuiltin="1"/>
    <cellStyle name="60% - Accent4" xfId="2410" builtinId="44" hidden="1" customBuiltin="1"/>
    <cellStyle name="60% - Accent4" xfId="2541" builtinId="44" hidden="1" customBuiltin="1"/>
    <cellStyle name="60% - Accent4" xfId="2563" builtinId="44" hidden="1" customBuiltin="1"/>
    <cellStyle name="60% - Accent4" xfId="2585" builtinId="44" hidden="1" customBuiltin="1"/>
    <cellStyle name="60% - Accent4" xfId="2606" builtinId="44" hidden="1" customBuiltin="1"/>
    <cellStyle name="60% - Accent4" xfId="2636" builtinId="44" hidden="1" customBuiltin="1"/>
    <cellStyle name="60% - Accent4" xfId="2671" builtinId="44" hidden="1" customBuiltin="1"/>
    <cellStyle name="60% - Accent4" xfId="2700" builtinId="44" hidden="1" customBuiltin="1"/>
    <cellStyle name="60% - Accent4" xfId="2731" builtinId="44" hidden="1" customBuiltin="1"/>
    <cellStyle name="60% - Accent4" xfId="2759" builtinId="44" hidden="1" customBuiltin="1"/>
    <cellStyle name="60% - Accent4" xfId="2787" builtinId="44" hidden="1" customBuiltin="1"/>
    <cellStyle name="60% - Accent4" xfId="2736" builtinId="44" hidden="1" customBuiltin="1"/>
    <cellStyle name="60% - Accent4" xfId="2670" builtinId="44" hidden="1" customBuiltin="1"/>
    <cellStyle name="60% - Accent4" xfId="2801" builtinId="44" hidden="1" customBuiltin="1"/>
    <cellStyle name="60% - Accent4" xfId="2823" builtinId="44" hidden="1" customBuiltin="1"/>
    <cellStyle name="60% - Accent4" xfId="2845" builtinId="44" hidden="1" customBuiltin="1"/>
    <cellStyle name="60% - Accent4" xfId="2866" builtinId="44" hidden="1" customBuiltin="1"/>
    <cellStyle name="60% - Accent4" xfId="2896" builtinId="44" hidden="1" customBuiltin="1"/>
    <cellStyle name="60% - Accent4" xfId="1947" builtinId="44" hidden="1" customBuiltin="1"/>
    <cellStyle name="60% - Accent4" xfId="1890" builtinId="44" hidden="1" customBuiltin="1"/>
    <cellStyle name="60% - Accent4" xfId="1924" builtinId="44" hidden="1" customBuiltin="1"/>
    <cellStyle name="60% - Accent4" xfId="1945" builtinId="44" hidden="1" customBuiltin="1"/>
    <cellStyle name="60% - Accent4" xfId="1836" builtinId="44" hidden="1" customBuiltin="1"/>
    <cellStyle name="60% - Accent4" xfId="1864" builtinId="44" hidden="1" customBuiltin="1"/>
    <cellStyle name="60% - Accent4" xfId="3039" builtinId="44" hidden="1" customBuiltin="1"/>
    <cellStyle name="60% - Accent4" xfId="3060" builtinId="44" hidden="1" customBuiltin="1"/>
    <cellStyle name="60% - Accent4" xfId="3083" builtinId="44" hidden="1" customBuiltin="1"/>
    <cellStyle name="60% - Accent4" xfId="3104" builtinId="44" hidden="1" customBuiltin="1"/>
    <cellStyle name="60% - Accent4" xfId="3125" builtinId="44" hidden="1" customBuiltin="1"/>
    <cellStyle name="60% - Accent4" xfId="3004" builtinId="44" hidden="1" customBuiltin="1"/>
    <cellStyle name="60% - Accent4" xfId="3162" builtinId="44" hidden="1" customBuiltin="1"/>
    <cellStyle name="60% - Accent4" xfId="3193" builtinId="44" hidden="1" customBuiltin="1"/>
    <cellStyle name="60% - Accent4" xfId="3226" builtinId="44" hidden="1" customBuiltin="1"/>
    <cellStyle name="60% - Accent4" xfId="3256" builtinId="44" hidden="1" customBuiltin="1"/>
    <cellStyle name="60% - Accent4" xfId="3286" builtinId="44" hidden="1" customBuiltin="1"/>
    <cellStyle name="60% - Accent4" xfId="3231" builtinId="44" hidden="1" customBuiltin="1"/>
    <cellStyle name="60% - Accent4" xfId="3160" builtinId="44" hidden="1" customBuiltin="1"/>
    <cellStyle name="60% - Accent4" xfId="3301" builtinId="44" hidden="1" customBuiltin="1"/>
    <cellStyle name="60% - Accent4" xfId="3326" builtinId="44" hidden="1" customBuiltin="1"/>
    <cellStyle name="60% - Accent4" xfId="3347" builtinId="44" hidden="1" customBuiltin="1"/>
    <cellStyle name="60% - Accent4" xfId="3368" builtinId="44" hidden="1" customBuiltin="1"/>
    <cellStyle name="60% - Accent4" xfId="3378" builtinId="44" hidden="1" customBuiltin="1"/>
    <cellStyle name="60% - Accent4" xfId="3412" builtinId="44" hidden="1" customBuiltin="1"/>
    <cellStyle name="60% - Accent4" xfId="3441" builtinId="44" hidden="1" customBuiltin="1"/>
    <cellStyle name="60% - Accent4" xfId="3472" builtinId="44" hidden="1" customBuiltin="1"/>
    <cellStyle name="60% - Accent4" xfId="3499" builtinId="44" hidden="1" customBuiltin="1"/>
    <cellStyle name="60% - Accent4" xfId="3527" builtinId="44" hidden="1" customBuiltin="1"/>
    <cellStyle name="60% - Accent4" xfId="3477" builtinId="44" hidden="1" customBuiltin="1"/>
    <cellStyle name="60% - Accent4" xfId="3411" builtinId="44" hidden="1" customBuiltin="1"/>
    <cellStyle name="60% - Accent4" xfId="3541" builtinId="44" hidden="1" customBuiltin="1"/>
    <cellStyle name="60% - Accent4" xfId="3563" builtinId="44" hidden="1" customBuiltin="1"/>
    <cellStyle name="60% - Accent4" xfId="3584" builtinId="44" hidden="1" customBuiltin="1"/>
    <cellStyle name="60% - Accent4" xfId="3605" builtinId="44" hidden="1" customBuiltin="1"/>
    <cellStyle name="60% - Accent4" xfId="3634" builtinId="44" hidden="1" customBuiltin="1"/>
    <cellStyle name="60% - Accent4" xfId="3668" builtinId="44" hidden="1" customBuiltin="1"/>
    <cellStyle name="60% - Accent4" xfId="3697" builtinId="44" hidden="1" customBuiltin="1"/>
    <cellStyle name="60% - Accent4" xfId="3728" builtinId="44" hidden="1" customBuiltin="1"/>
    <cellStyle name="60% - Accent4" xfId="3755" builtinId="44" hidden="1" customBuiltin="1"/>
    <cellStyle name="60% - Accent4" xfId="3783" builtinId="44" hidden="1" customBuiltin="1"/>
    <cellStyle name="60% - Accent4" xfId="3733" builtinId="44" hidden="1" customBuiltin="1"/>
    <cellStyle name="60% - Accent4" xfId="3667" builtinId="44" hidden="1" customBuiltin="1"/>
    <cellStyle name="60% - Accent4" xfId="3797" builtinId="44" hidden="1" customBuiltin="1"/>
    <cellStyle name="60% - Accent4" xfId="3819" builtinId="44" hidden="1" customBuiltin="1"/>
    <cellStyle name="60% - Accent4" xfId="3840" builtinId="44" hidden="1" customBuiltin="1"/>
    <cellStyle name="60% - Accent4" xfId="3861" builtinId="44" hidden="1" customBuiltin="1"/>
    <cellStyle name="60% - Accent4" xfId="3882" builtinId="44" hidden="1" customBuiltin="1"/>
    <cellStyle name="60% - Accent4" xfId="3931" builtinId="44" hidden="1" customBuiltin="1"/>
    <cellStyle name="60% - Accent4" xfId="3965" builtinId="44" hidden="1" customBuiltin="1"/>
    <cellStyle name="60% - Accent4" xfId="4002" builtinId="44" hidden="1" customBuiltin="1"/>
    <cellStyle name="60% - Accent4" xfId="4039" builtinId="44" hidden="1" customBuiltin="1"/>
    <cellStyle name="60% - Accent4" xfId="4073" builtinId="44" hidden="1" customBuiltin="1"/>
    <cellStyle name="60% - Accent4" xfId="4271" builtinId="44" hidden="1" customBuiltin="1"/>
    <cellStyle name="60% - Accent4" xfId="6400" builtinId="44" hidden="1" customBuiltin="1"/>
    <cellStyle name="60% - Accent4" xfId="6424" builtinId="44" hidden="1" customBuiltin="1"/>
    <cellStyle name="60% - Accent4" xfId="6452" builtinId="44" hidden="1" customBuiltin="1"/>
    <cellStyle name="60% - Accent4" xfId="6477" builtinId="44" hidden="1" customBuiltin="1"/>
    <cellStyle name="60% - Accent4" xfId="6498" builtinId="44" hidden="1" customBuiltin="1"/>
    <cellStyle name="60% - Accent4" xfId="6352" builtinId="44" hidden="1" customBuiltin="1"/>
    <cellStyle name="60% - Accent4" xfId="6547" builtinId="44" hidden="1" customBuiltin="1"/>
    <cellStyle name="60% - Accent4" xfId="6581" builtinId="44" hidden="1" customBuiltin="1"/>
    <cellStyle name="60% - Accent4" xfId="6619" builtinId="44" hidden="1" customBuiltin="1"/>
    <cellStyle name="60% - Accent4" xfId="6655" builtinId="44" hidden="1" customBuiltin="1"/>
    <cellStyle name="60% - Accent4" xfId="6689" builtinId="44" hidden="1" customBuiltin="1"/>
    <cellStyle name="60% - Accent4" xfId="6626" builtinId="44" hidden="1" customBuiltin="1"/>
    <cellStyle name="60% - Accent4" xfId="6545" builtinId="44" hidden="1" customBuiltin="1"/>
    <cellStyle name="60% - Accent4" xfId="6714" builtinId="44" hidden="1" customBuiltin="1"/>
    <cellStyle name="60% - Accent4" xfId="6752" builtinId="44" hidden="1" customBuiltin="1"/>
    <cellStyle name="60% - Accent4" xfId="6788" builtinId="44" hidden="1" customBuiltin="1"/>
    <cellStyle name="60% - Accent4" xfId="6823" builtinId="44" hidden="1" customBuiltin="1"/>
    <cellStyle name="60% - Accent4" xfId="6840" builtinId="44" hidden="1" customBuiltin="1"/>
    <cellStyle name="60% - Accent4" xfId="6885" builtinId="44" hidden="1" customBuiltin="1"/>
    <cellStyle name="60% - Accent4" xfId="6917" builtinId="44" hidden="1" customBuiltin="1"/>
    <cellStyle name="60% - Accent4" xfId="6952" builtinId="44" hidden="1" customBuiltin="1"/>
    <cellStyle name="60% - Accent4" xfId="6984" builtinId="44" hidden="1" customBuiltin="1"/>
    <cellStyle name="60% - Accent4" xfId="7015" builtinId="44" hidden="1" customBuiltin="1"/>
    <cellStyle name="60% - Accent4" xfId="6959" builtinId="44" hidden="1" customBuiltin="1"/>
    <cellStyle name="60% - Accent4" xfId="6884" builtinId="44" hidden="1" customBuiltin="1"/>
    <cellStyle name="60% - Accent4" xfId="7039" builtinId="44" hidden="1" customBuiltin="1"/>
    <cellStyle name="60% - Accent4" xfId="7074" builtinId="44" hidden="1" customBuiltin="1"/>
    <cellStyle name="60% - Accent4" xfId="7110" builtinId="44" hidden="1" customBuiltin="1"/>
    <cellStyle name="60% - Accent4" xfId="7144" builtinId="44" hidden="1" customBuiltin="1"/>
    <cellStyle name="60% - Accent4" xfId="7183" builtinId="44" hidden="1" customBuiltin="1"/>
    <cellStyle name="60% - Accent4" xfId="7229" builtinId="44" hidden="1" customBuiltin="1"/>
    <cellStyle name="60% - Accent4" xfId="7262" builtinId="44" hidden="1" customBuiltin="1"/>
    <cellStyle name="60% - Accent4" xfId="7297" builtinId="44" hidden="1" customBuiltin="1"/>
    <cellStyle name="60% - Accent4" xfId="7329" builtinId="44" hidden="1" customBuiltin="1"/>
    <cellStyle name="60% - Accent4" xfId="7360" builtinId="44" hidden="1" customBuiltin="1"/>
    <cellStyle name="60% - Accent4" xfId="7304" builtinId="44" hidden="1" customBuiltin="1"/>
    <cellStyle name="60% - Accent4" xfId="7228" builtinId="44" hidden="1" customBuiltin="1"/>
    <cellStyle name="60% - Accent4" xfId="7384" builtinId="44" hidden="1" customBuiltin="1"/>
    <cellStyle name="60% - Accent4" xfId="7420" builtinId="44" hidden="1" customBuiltin="1"/>
    <cellStyle name="60% - Accent4" xfId="7456" builtinId="44" hidden="1" customBuiltin="1"/>
    <cellStyle name="60% - Accent4" xfId="7490" builtinId="44" hidden="1" customBuiltin="1"/>
    <cellStyle name="60% - Accent4" xfId="7531" builtinId="44" hidden="1" customBuiltin="1"/>
    <cellStyle name="60% - Accent4" xfId="7983" builtinId="44" hidden="1" customBuiltin="1"/>
    <cellStyle name="60% - Accent4" xfId="8004" builtinId="44" hidden="1" customBuiltin="1"/>
    <cellStyle name="60% - Accent4" xfId="8027" builtinId="44" hidden="1" customBuiltin="1"/>
    <cellStyle name="60% - Accent4" xfId="8050" builtinId="44" hidden="1" customBuiltin="1"/>
    <cellStyle name="60% - Accent4" xfId="8071" builtinId="44" hidden="1" customBuiltin="1"/>
    <cellStyle name="60% - Accent4" xfId="8115" builtinId="44" hidden="1" customBuiltin="1"/>
    <cellStyle name="60% - Accent4" xfId="8583" builtinId="44" hidden="1" customBuiltin="1"/>
    <cellStyle name="60% - Accent4" xfId="8607" builtinId="44" hidden="1" customBuiltin="1"/>
    <cellStyle name="60% - Accent4" xfId="8633" builtinId="44" hidden="1" customBuiltin="1"/>
    <cellStyle name="60% - Accent4" xfId="8658" builtinId="44" hidden="1" customBuiltin="1"/>
    <cellStyle name="60% - Accent4" xfId="8681" builtinId="44" hidden="1" customBuiltin="1"/>
    <cellStyle name="60% - Accent4" xfId="8541" builtinId="44" hidden="1" customBuiltin="1"/>
    <cellStyle name="60% - Accent4" xfId="8722" builtinId="44" hidden="1" customBuiltin="1"/>
    <cellStyle name="60% - Accent4" xfId="8753" builtinId="44" hidden="1" customBuiltin="1"/>
    <cellStyle name="60% - Accent4" xfId="8789" builtinId="44" hidden="1" customBuiltin="1"/>
    <cellStyle name="60% - Accent4" xfId="8821" builtinId="44" hidden="1" customBuiltin="1"/>
    <cellStyle name="60% - Accent4" xfId="8851" builtinId="44" hidden="1" customBuiltin="1"/>
    <cellStyle name="60% - Accent4" xfId="8794" builtinId="44" hidden="1" customBuiltin="1"/>
    <cellStyle name="60% - Accent4" xfId="8720" builtinId="44" hidden="1" customBuiltin="1"/>
    <cellStyle name="60% - Accent4" xfId="8869" builtinId="44" hidden="1" customBuiltin="1"/>
    <cellStyle name="60% - Accent4" xfId="8897" builtinId="44" hidden="1" customBuiltin="1"/>
    <cellStyle name="60% - Accent4" xfId="8920" builtinId="44" hidden="1" customBuiltin="1"/>
    <cellStyle name="60% - Accent4" xfId="8943" builtinId="44" hidden="1" customBuiltin="1"/>
    <cellStyle name="60% - Accent4" xfId="8956" builtinId="44" hidden="1" customBuiltin="1"/>
    <cellStyle name="60% - Accent4" xfId="8994" builtinId="44" hidden="1" customBuiltin="1"/>
    <cellStyle name="60% - Accent4" xfId="9025" builtinId="44" hidden="1" customBuiltin="1"/>
    <cellStyle name="60% - Accent4" xfId="9059" builtinId="44" hidden="1" customBuiltin="1"/>
    <cellStyle name="60% - Accent4" xfId="9087" builtinId="44" hidden="1" customBuiltin="1"/>
    <cellStyle name="60% - Accent4" xfId="9115" builtinId="44" hidden="1" customBuiltin="1"/>
    <cellStyle name="60% - Accent4" xfId="9064" builtinId="44" hidden="1" customBuiltin="1"/>
    <cellStyle name="60% - Accent4" xfId="8993" builtinId="44" hidden="1" customBuiltin="1"/>
    <cellStyle name="60% - Accent4" xfId="9134" builtinId="44" hidden="1" customBuiltin="1"/>
    <cellStyle name="60% - Accent4" xfId="9159" builtinId="44" hidden="1" customBuiltin="1"/>
    <cellStyle name="60% - Accent4" xfId="9185" builtinId="44" hidden="1" customBuiltin="1"/>
    <cellStyle name="60% - Accent4" xfId="9209" builtinId="44" hidden="1" customBuiltin="1"/>
    <cellStyle name="60% - Accent4" xfId="9241" builtinId="44" hidden="1" customBuiltin="1"/>
    <cellStyle name="60% - Accent4" xfId="9279" builtinId="44" hidden="1" customBuiltin="1"/>
    <cellStyle name="60% - Accent4" xfId="9310" builtinId="44" hidden="1" customBuiltin="1"/>
    <cellStyle name="60% - Accent4" xfId="9343" builtinId="44" hidden="1" customBuiltin="1"/>
    <cellStyle name="60% - Accent4" xfId="9372" builtinId="44" hidden="1" customBuiltin="1"/>
    <cellStyle name="60% - Accent4" xfId="9400" builtinId="44" hidden="1" customBuiltin="1"/>
    <cellStyle name="60% - Accent4" xfId="9348" builtinId="44" hidden="1" customBuiltin="1"/>
    <cellStyle name="60% - Accent4" xfId="9278" builtinId="44" hidden="1" customBuiltin="1"/>
    <cellStyle name="60% - Accent4" xfId="9418" builtinId="44" hidden="1" customBuiltin="1"/>
    <cellStyle name="60% - Accent4" xfId="9443" builtinId="44" hidden="1" customBuiltin="1"/>
    <cellStyle name="60% - Accent4" xfId="9468" builtinId="44" hidden="1" customBuiltin="1"/>
    <cellStyle name="60% - Accent4" xfId="9491" builtinId="44" hidden="1" customBuiltin="1"/>
    <cellStyle name="60% - Accent4" xfId="9522" builtinId="44" hidden="1" customBuiltin="1"/>
    <cellStyle name="60% - Accent4" xfId="8457" builtinId="44" hidden="1" customBuiltin="1"/>
    <cellStyle name="60% - Accent4" xfId="8259" builtinId="44" hidden="1" customBuiltin="1"/>
    <cellStyle name="60% - Accent4" xfId="8367" builtinId="44" hidden="1" customBuiltin="1"/>
    <cellStyle name="60% - Accent4" xfId="8452" builtinId="44" hidden="1" customBuiltin="1"/>
    <cellStyle name="60% - Accent4" xfId="8097" builtinId="44" hidden="1" customBuiltin="1"/>
    <cellStyle name="60% - Accent4" xfId="8157" builtinId="44" hidden="1" customBuiltin="1"/>
    <cellStyle name="60% - Accent4" xfId="9681" builtinId="44" hidden="1" customBuiltin="1"/>
    <cellStyle name="60% - Accent4" xfId="9702" builtinId="44" hidden="1" customBuiltin="1"/>
    <cellStyle name="60% - Accent4" xfId="9725" builtinId="44" hidden="1" customBuiltin="1"/>
    <cellStyle name="60% - Accent4" xfId="9746" builtinId="44" hidden="1" customBuiltin="1"/>
    <cellStyle name="60% - Accent4" xfId="9767" builtinId="44" hidden="1" customBuiltin="1"/>
    <cellStyle name="60% - Accent4" xfId="9644" builtinId="44" hidden="1" customBuiltin="1"/>
    <cellStyle name="60% - Accent4" xfId="9806" builtinId="44" hidden="1" customBuiltin="1"/>
    <cellStyle name="60% - Accent4" xfId="9838" builtinId="44" hidden="1" customBuiltin="1"/>
    <cellStyle name="60% - Accent4" xfId="9872" builtinId="44" hidden="1" customBuiltin="1"/>
    <cellStyle name="60% - Accent4" xfId="9903" builtinId="44" hidden="1" customBuiltin="1"/>
    <cellStyle name="60% - Accent4" xfId="9934" builtinId="44" hidden="1" customBuiltin="1"/>
    <cellStyle name="60% - Accent4" xfId="9877" builtinId="44" hidden="1" customBuiltin="1"/>
    <cellStyle name="60% - Accent4" xfId="9804" builtinId="44" hidden="1" customBuiltin="1"/>
    <cellStyle name="60% - Accent4" xfId="9952" builtinId="44" hidden="1" customBuiltin="1"/>
    <cellStyle name="60% - Accent4" xfId="9981" builtinId="44" hidden="1" customBuiltin="1"/>
    <cellStyle name="60% - Accent4" xfId="10005" builtinId="44" hidden="1" customBuiltin="1"/>
    <cellStyle name="60% - Accent4" xfId="10027" builtinId="44" hidden="1" customBuiltin="1"/>
    <cellStyle name="60% - Accent4" xfId="10040" builtinId="44" hidden="1" customBuiltin="1"/>
    <cellStyle name="60% - Accent4" xfId="10074" builtinId="44" hidden="1" customBuiltin="1"/>
    <cellStyle name="60% - Accent4" xfId="10104" builtinId="44" hidden="1" customBuiltin="1"/>
    <cellStyle name="60% - Accent4" xfId="10136" builtinId="44" hidden="1" customBuiltin="1"/>
    <cellStyle name="60% - Accent4" xfId="10163" builtinId="44" hidden="1" customBuiltin="1"/>
    <cellStyle name="60% - Accent4" xfId="10192" builtinId="44" hidden="1" customBuiltin="1"/>
    <cellStyle name="60% - Accent4" xfId="10141" builtinId="44" hidden="1" customBuiltin="1"/>
    <cellStyle name="60% - Accent4" xfId="10073" builtinId="44" hidden="1" customBuiltin="1"/>
    <cellStyle name="60% - Accent4" xfId="10210" builtinId="44" hidden="1" customBuiltin="1"/>
    <cellStyle name="60% - Accent4" xfId="10235" builtinId="44" hidden="1" customBuiltin="1"/>
    <cellStyle name="60% - Accent4" xfId="10259" builtinId="44" hidden="1" customBuiltin="1"/>
    <cellStyle name="60% - Accent4" xfId="10282" builtinId="44" hidden="1" customBuiltin="1"/>
    <cellStyle name="60% - Accent4" xfId="10315" builtinId="44" hidden="1" customBuiltin="1"/>
    <cellStyle name="60% - Accent4" xfId="10352" builtinId="44" hidden="1" customBuiltin="1"/>
    <cellStyle name="60% - Accent4" xfId="10382" builtinId="44" hidden="1" customBuiltin="1"/>
    <cellStyle name="60% - Accent4" xfId="10415" builtinId="44" hidden="1" customBuiltin="1"/>
    <cellStyle name="60% - Accent4" xfId="10443" builtinId="44" hidden="1" customBuiltin="1"/>
    <cellStyle name="60% - Accent4" xfId="10471" builtinId="44" hidden="1" customBuiltin="1"/>
    <cellStyle name="60% - Accent4" xfId="10421" builtinId="44" hidden="1" customBuiltin="1"/>
    <cellStyle name="60% - Accent4" xfId="10351" builtinId="44" hidden="1" customBuiltin="1"/>
    <cellStyle name="60% - Accent4" xfId="10489" builtinId="44" hidden="1" customBuiltin="1"/>
    <cellStyle name="60% - Accent4" xfId="10515" builtinId="44" hidden="1" customBuiltin="1"/>
    <cellStyle name="60% - Accent4" xfId="10537" builtinId="44" hidden="1" customBuiltin="1"/>
    <cellStyle name="60% - Accent4" xfId="10560" builtinId="44" hidden="1" customBuiltin="1"/>
    <cellStyle name="60% - Accent4" xfId="10589" builtinId="44" hidden="1" customBuiltin="1"/>
    <cellStyle name="60% - Accent4" xfId="5627" builtinId="44" hidden="1" customBuiltin="1"/>
    <cellStyle name="60% - Accent4" xfId="7620" builtinId="44" hidden="1" customBuiltin="1"/>
    <cellStyle name="60% - Accent4" xfId="4282" builtinId="44" hidden="1" customBuiltin="1"/>
    <cellStyle name="60% - Accent4" xfId="10699" builtinId="44" hidden="1" customBuiltin="1"/>
    <cellStyle name="60% - Accent4" xfId="10768" builtinId="44" hidden="1" customBuiltin="1"/>
    <cellStyle name="60% - Accent4" xfId="10749" builtinId="44" hidden="1" customBuiltin="1"/>
    <cellStyle name="60% - Accent4" xfId="6022" builtinId="44" hidden="1" customBuiltin="1"/>
    <cellStyle name="60% - Accent4" xfId="4775" builtinId="44" hidden="1" customBuiltin="1"/>
    <cellStyle name="60% - Accent4" xfId="4751" builtinId="44" hidden="1" customBuiltin="1"/>
    <cellStyle name="60% - Accent4" xfId="4642" builtinId="44" hidden="1" customBuiltin="1"/>
    <cellStyle name="60% - Accent4" xfId="7748" builtinId="44" hidden="1" customBuiltin="1"/>
    <cellStyle name="60% - Accent4" xfId="5734" builtinId="44" hidden="1" customBuiltin="1"/>
    <cellStyle name="60% - Accent4" xfId="4899" builtinId="44" hidden="1" customBuiltin="1"/>
    <cellStyle name="60% - Accent4" xfId="4399" builtinId="44" hidden="1" customBuiltin="1"/>
    <cellStyle name="60% - Accent4" xfId="7763" builtinId="44" hidden="1" customBuiltin="1"/>
    <cellStyle name="60% - Accent4" xfId="4818" builtinId="44" hidden="1" customBuiltin="1"/>
    <cellStyle name="60% - Accent4" xfId="5262" builtinId="44" hidden="1" customBuiltin="1"/>
    <cellStyle name="60% - Accent4" xfId="10680" builtinId="44" hidden="1" customBuiltin="1"/>
    <cellStyle name="60% - Accent4" xfId="5496" builtinId="44" hidden="1" customBuiltin="1"/>
    <cellStyle name="60% - Accent4" xfId="5593" builtinId="44" hidden="1" customBuiltin="1"/>
    <cellStyle name="60% - Accent4" xfId="10644" builtinId="44" hidden="1" customBuiltin="1"/>
    <cellStyle name="60% - Accent4" xfId="8309" builtinId="44" hidden="1" customBuiltin="1"/>
    <cellStyle name="60% - Accent4" xfId="10641" builtinId="44" hidden="1" customBuiltin="1"/>
    <cellStyle name="60% - Accent4" xfId="5163" builtinId="44" hidden="1" customBuiltin="1"/>
    <cellStyle name="60% - Accent4" xfId="9625" builtinId="44" hidden="1" customBuiltin="1"/>
    <cellStyle name="60% - Accent4" xfId="5192" builtinId="44" hidden="1" customBuiltin="1"/>
    <cellStyle name="60% - Accent4" xfId="5191" builtinId="44" hidden="1" customBuiltin="1"/>
    <cellStyle name="60% - Accent4" xfId="8373" builtinId="44" hidden="1" customBuiltin="1"/>
    <cellStyle name="60% - Accent4" xfId="4389" builtinId="44" hidden="1" customBuiltin="1"/>
    <cellStyle name="60% - Accent4" xfId="5957" builtinId="44" hidden="1" customBuiltin="1"/>
    <cellStyle name="60% - Accent4" xfId="5900" builtinId="44" hidden="1" customBuiltin="1"/>
    <cellStyle name="60% - Accent4" xfId="6050" builtinId="44" hidden="1" customBuiltin="1"/>
    <cellStyle name="60% - Accent4" xfId="4170" builtinId="44" hidden="1" customBuiltin="1"/>
    <cellStyle name="60% - Accent4" xfId="6292" builtinId="44" hidden="1" customBuiltin="1"/>
    <cellStyle name="60% - Accent4" xfId="5925" builtinId="44" hidden="1" customBuiltin="1"/>
    <cellStyle name="60% - Accent4" xfId="5995" builtinId="44" hidden="1" customBuiltin="1"/>
    <cellStyle name="60% - Accent4" xfId="4490" builtinId="44" hidden="1" customBuiltin="1"/>
    <cellStyle name="60% - Accent4" xfId="5250" builtinId="44" hidden="1" customBuiltin="1"/>
    <cellStyle name="60% - Accent4" xfId="4158" builtinId="44" hidden="1" customBuiltin="1"/>
    <cellStyle name="60% - Accent4" xfId="4995" builtinId="44" hidden="1" customBuiltin="1"/>
    <cellStyle name="60% - Accent4" xfId="5786" builtinId="44" hidden="1" customBuiltin="1"/>
    <cellStyle name="60% - Accent4" xfId="6145" builtinId="44" hidden="1" customBuiltin="1"/>
    <cellStyle name="60% - Accent4" xfId="5444" builtinId="44" hidden="1" customBuiltin="1"/>
    <cellStyle name="60% - Accent4" xfId="5690" builtinId="44" hidden="1" customBuiltin="1"/>
    <cellStyle name="60% - Accent4" xfId="4876" builtinId="44" hidden="1" customBuiltin="1"/>
    <cellStyle name="60% - Accent4" xfId="4732" builtinId="44" hidden="1" customBuiltin="1"/>
    <cellStyle name="60% - Accent4" xfId="6029" builtinId="44" hidden="1" customBuiltin="1"/>
    <cellStyle name="60% - Accent4" xfId="8873" builtinId="44" hidden="1" customBuiltin="1"/>
    <cellStyle name="60% - Accent4" xfId="4866" builtinId="44" hidden="1" customBuiltin="1"/>
    <cellStyle name="60% - Accent4" xfId="10261" builtinId="44" hidden="1" customBuiltin="1"/>
    <cellStyle name="60% - Accent4" xfId="9940" builtinId="44" hidden="1" customBuiltin="1"/>
    <cellStyle name="60% - Accent4" xfId="6065" builtinId="44" hidden="1" customBuiltin="1"/>
    <cellStyle name="60% - Accent4" xfId="7546" builtinId="44" hidden="1" customBuiltin="1"/>
    <cellStyle name="60% - Accent4" xfId="9281" builtinId="44" hidden="1" customBuiltin="1"/>
    <cellStyle name="60% - Accent4" xfId="11029" builtinId="44" hidden="1" customBuiltin="1"/>
    <cellStyle name="60% - Accent4" xfId="11054" builtinId="44" hidden="1" customBuiltin="1"/>
    <cellStyle name="60% - Accent4" xfId="11085" builtinId="44" hidden="1" customBuiltin="1"/>
    <cellStyle name="60% - Accent4" xfId="11113" builtinId="44" hidden="1" customBuiltin="1"/>
    <cellStyle name="60% - Accent4" xfId="11140" builtinId="44" hidden="1" customBuiltin="1"/>
    <cellStyle name="60% - Accent4" xfId="10981" builtinId="44" hidden="1" customBuiltin="1"/>
    <cellStyle name="60% - Accent4" xfId="11186" builtinId="44" hidden="1" customBuiltin="1"/>
    <cellStyle name="60% - Accent4" xfId="11219" builtinId="44" hidden="1" customBuiltin="1"/>
    <cellStyle name="60% - Accent4" xfId="11254" builtinId="44" hidden="1" customBuiltin="1"/>
    <cellStyle name="60% - Accent4" xfId="11289" builtinId="44" hidden="1" customBuiltin="1"/>
    <cellStyle name="60% - Accent4" xfId="11319" builtinId="44" hidden="1" customBuiltin="1"/>
    <cellStyle name="60% - Accent4" xfId="11261" builtinId="44" hidden="1" customBuiltin="1"/>
    <cellStyle name="60% - Accent4" xfId="11184" builtinId="44" hidden="1" customBuiltin="1"/>
    <cellStyle name="60% - Accent4" xfId="11339" builtinId="44" hidden="1" customBuiltin="1"/>
    <cellStyle name="60% - Accent4" xfId="11372" builtinId="44" hidden="1" customBuiltin="1"/>
    <cellStyle name="60% - Accent4" xfId="11401" builtinId="44" hidden="1" customBuiltin="1"/>
    <cellStyle name="60% - Accent4" xfId="11427" builtinId="44" hidden="1" customBuiltin="1"/>
    <cellStyle name="60% - Accent4" xfId="11440" builtinId="44" hidden="1" customBuiltin="1"/>
    <cellStyle name="60% - Accent4" xfId="11483" builtinId="44" hidden="1" customBuiltin="1"/>
    <cellStyle name="60% - Accent4" xfId="11514" builtinId="44" hidden="1" customBuiltin="1"/>
    <cellStyle name="60% - Accent4" xfId="11546" builtinId="44" hidden="1" customBuiltin="1"/>
    <cellStyle name="60% - Accent4" xfId="11576" builtinId="44" hidden="1" customBuiltin="1"/>
    <cellStyle name="60% - Accent4" xfId="11605" builtinId="44" hidden="1" customBuiltin="1"/>
    <cellStyle name="60% - Accent4" xfId="11552" builtinId="44" hidden="1" customBuiltin="1"/>
    <cellStyle name="60% - Accent4" xfId="11482" builtinId="44" hidden="1" customBuiltin="1"/>
    <cellStyle name="60% - Accent4" xfId="11623" builtinId="44" hidden="1" customBuiltin="1"/>
    <cellStyle name="60% - Accent4" xfId="11651" builtinId="44" hidden="1" customBuiltin="1"/>
    <cellStyle name="60% - Accent4" xfId="11680" builtinId="44" hidden="1" customBuiltin="1"/>
    <cellStyle name="60% - Accent4" xfId="11706" builtinId="44" hidden="1" customBuiltin="1"/>
    <cellStyle name="60% - Accent4" xfId="11738" builtinId="44" hidden="1" customBuiltin="1"/>
    <cellStyle name="60% - Accent4" xfId="11781" builtinId="44" hidden="1" customBuiltin="1"/>
    <cellStyle name="60% - Accent4" xfId="11812" builtinId="44" hidden="1" customBuiltin="1"/>
    <cellStyle name="60% - Accent4" xfId="11844" builtinId="44" hidden="1" customBuiltin="1"/>
    <cellStyle name="60% - Accent4" xfId="11873" builtinId="44" hidden="1" customBuiltin="1"/>
    <cellStyle name="60% - Accent4" xfId="11901" builtinId="44" hidden="1" customBuiltin="1"/>
    <cellStyle name="60% - Accent4" xfId="11850" builtinId="44" hidden="1" customBuiltin="1"/>
    <cellStyle name="60% - Accent4" xfId="11780" builtinId="44" hidden="1" customBuiltin="1"/>
    <cellStyle name="60% - Accent4" xfId="11919" builtinId="44" hidden="1" customBuiltin="1"/>
    <cellStyle name="60% - Accent4" xfId="11947" builtinId="44" hidden="1" customBuiltin="1"/>
    <cellStyle name="60% - Accent4" xfId="11978" builtinId="44" hidden="1" customBuiltin="1"/>
    <cellStyle name="60% - Accent4" xfId="12005" builtinId="44" hidden="1" customBuiltin="1"/>
    <cellStyle name="60% - Accent4" xfId="12035" builtinId="44" hidden="1" customBuiltin="1"/>
    <cellStyle name="60% - Accent4" xfId="10922" builtinId="44" hidden="1" customBuiltin="1"/>
    <cellStyle name="60% - Accent4" xfId="10480" builtinId="44" hidden="1" customBuiltin="1"/>
    <cellStyle name="60% - Accent4" xfId="10892" builtinId="44" hidden="1" customBuiltin="1"/>
    <cellStyle name="60% - Accent4" xfId="10920" builtinId="44" hidden="1" customBuiltin="1"/>
    <cellStyle name="60% - Accent4" xfId="8919" builtinId="44" hidden="1" customBuiltin="1"/>
    <cellStyle name="60% - Accent4" xfId="5910" builtinId="44" hidden="1" customBuiltin="1"/>
    <cellStyle name="60% - Accent4" xfId="12180" builtinId="44" hidden="1" customBuiltin="1"/>
    <cellStyle name="60% - Accent4" xfId="12201" builtinId="44" hidden="1" customBuiltin="1"/>
    <cellStyle name="60% - Accent4" xfId="12224" builtinId="44" hidden="1" customBuiltin="1"/>
    <cellStyle name="60% - Accent4" xfId="12245" builtinId="44" hidden="1" customBuiltin="1"/>
    <cellStyle name="60% - Accent4" xfId="12266" builtinId="44" hidden="1" customBuiltin="1"/>
    <cellStyle name="60% - Accent4" xfId="12143" builtinId="44" hidden="1" customBuiltin="1"/>
    <cellStyle name="60% - Accent4" xfId="12309" builtinId="44" hidden="1" customBuiltin="1"/>
    <cellStyle name="60% - Accent4" xfId="12341" builtinId="44" hidden="1" customBuiltin="1"/>
    <cellStyle name="60% - Accent4" xfId="12375" builtinId="44" hidden="1" customBuiltin="1"/>
    <cellStyle name="60% - Accent4" xfId="12406" builtinId="44" hidden="1" customBuiltin="1"/>
    <cellStyle name="60% - Accent4" xfId="12438" builtinId="44" hidden="1" customBuiltin="1"/>
    <cellStyle name="60% - Accent4" xfId="12381" builtinId="44" hidden="1" customBuiltin="1"/>
    <cellStyle name="60% - Accent4" xfId="12307" builtinId="44" hidden="1" customBuiltin="1"/>
    <cellStyle name="60% - Accent4" xfId="12458" builtinId="44" hidden="1" customBuiltin="1"/>
    <cellStyle name="60% - Accent4" xfId="12490" builtinId="44" hidden="1" customBuiltin="1"/>
    <cellStyle name="60% - Accent4" xfId="12516" builtinId="44" hidden="1" customBuiltin="1"/>
    <cellStyle name="60% - Accent4" xfId="12542" builtinId="44" hidden="1" customBuiltin="1"/>
    <cellStyle name="60% - Accent4" xfId="12552" builtinId="44" hidden="1" customBuiltin="1"/>
    <cellStyle name="60% - Accent4" xfId="12592" builtinId="44" hidden="1" customBuiltin="1"/>
    <cellStyle name="60% - Accent4" xfId="12622" builtinId="44" hidden="1" customBuiltin="1"/>
    <cellStyle name="60% - Accent4" xfId="12654" builtinId="44" hidden="1" customBuiltin="1"/>
    <cellStyle name="60% - Accent4" xfId="12682" builtinId="44" hidden="1" customBuiltin="1"/>
    <cellStyle name="60% - Accent4" xfId="12710" builtinId="44" hidden="1" customBuiltin="1"/>
    <cellStyle name="60% - Accent4" xfId="12660" builtinId="44" hidden="1" customBuiltin="1"/>
    <cellStyle name="60% - Accent4" xfId="12591" builtinId="44" hidden="1" customBuiltin="1"/>
    <cellStyle name="60% - Accent4" xfId="12729" builtinId="44" hidden="1" customBuiltin="1"/>
    <cellStyle name="60% - Accent4" xfId="12757" builtinId="44" hidden="1" customBuiltin="1"/>
    <cellStyle name="60% - Accent4" xfId="12786" builtinId="44" hidden="1" customBuiltin="1"/>
    <cellStyle name="60% - Accent4" xfId="12815" builtinId="44" hidden="1" customBuiltin="1"/>
    <cellStyle name="60% - Accent4" xfId="12845" builtinId="44" hidden="1" customBuiltin="1"/>
    <cellStyle name="60% - Accent4" xfId="12885" builtinId="44" hidden="1" customBuiltin="1"/>
    <cellStyle name="60% - Accent4" xfId="12915" builtinId="44" hidden="1" customBuiltin="1"/>
    <cellStyle name="60% - Accent4" xfId="12946" builtinId="44" hidden="1" customBuiltin="1"/>
    <cellStyle name="60% - Accent4" xfId="12974" builtinId="44" hidden="1" customBuiltin="1"/>
    <cellStyle name="60% - Accent4" xfId="13002" builtinId="44" hidden="1" customBuiltin="1"/>
    <cellStyle name="60% - Accent4" xfId="12952" builtinId="44" hidden="1" customBuiltin="1"/>
    <cellStyle name="60% - Accent4" xfId="12884" builtinId="44" hidden="1" customBuiltin="1"/>
    <cellStyle name="60% - Accent4" xfId="13021" builtinId="44" hidden="1" customBuiltin="1"/>
    <cellStyle name="60% - Accent4" xfId="13048" builtinId="44" hidden="1" customBuiltin="1"/>
    <cellStyle name="60% - Accent4" xfId="13075" builtinId="44" hidden="1" customBuiltin="1"/>
    <cellStyle name="60% - Accent4" xfId="13099" builtinId="44" hidden="1" customBuiltin="1"/>
    <cellStyle name="60% - Accent4" xfId="13120" builtinId="44" hidden="1" customBuiltin="1"/>
    <cellStyle name="60% - Accent4" xfId="7935" builtinId="44" hidden="1" customBuiltin="1"/>
    <cellStyle name="60% - Accent4" xfId="6130" builtinId="44" hidden="1" customBuiltin="1"/>
    <cellStyle name="60% - Accent4" xfId="7509" builtinId="44" hidden="1" customBuiltin="1"/>
    <cellStyle name="60% - Accent4" xfId="5744" builtinId="44" hidden="1" customBuiltin="1"/>
    <cellStyle name="60% - Accent4" xfId="4648" builtinId="44" hidden="1" customBuiltin="1"/>
    <cellStyle name="60% - Accent4" xfId="7673" builtinId="44" hidden="1" customBuiltin="1"/>
    <cellStyle name="60% - Accent4" xfId="4614" builtinId="44" hidden="1" customBuiltin="1"/>
    <cellStyle name="60% - Accent4" xfId="12781" builtinId="44" hidden="1" customBuiltin="1"/>
    <cellStyle name="60% - Accent4" xfId="7836" builtinId="44" hidden="1" customBuiltin="1"/>
    <cellStyle name="60% - Accent4" xfId="5616" builtinId="44" hidden="1" customBuiltin="1"/>
    <cellStyle name="60% - Accent4" xfId="5732" builtinId="44" hidden="1" customBuiltin="1"/>
    <cellStyle name="60% - Accent4" xfId="9158" builtinId="44" hidden="1" customBuiltin="1"/>
    <cellStyle name="60% - Accent4" xfId="11045" builtinId="44" hidden="1" customBuiltin="1"/>
    <cellStyle name="60% - Accent4" xfId="5502" builtinId="44" hidden="1" customBuiltin="1"/>
    <cellStyle name="60% - Accent4" xfId="7896" builtinId="44" hidden="1" customBuiltin="1"/>
    <cellStyle name="60% - Accent4" xfId="13090" builtinId="44" hidden="1" customBuiltin="1"/>
    <cellStyle name="60% - Accent4" xfId="13128" builtinId="44" hidden="1" customBuiltin="1"/>
    <cellStyle name="60% - Accent4" xfId="6313" builtinId="44" hidden="1" customBuiltin="1"/>
    <cellStyle name="60% - Accent4" xfId="11615" builtinId="44" hidden="1" customBuiltin="1"/>
    <cellStyle name="60% - Accent4" xfId="13153" builtinId="44" hidden="1" customBuiltin="1"/>
    <cellStyle name="60% - Accent4" xfId="13191" builtinId="44" hidden="1" customBuiltin="1"/>
    <cellStyle name="60% - Accent4" xfId="13227" builtinId="44" hidden="1" customBuiltin="1"/>
    <cellStyle name="60% - Accent4" xfId="13262" builtinId="44" hidden="1" customBuiltin="1"/>
    <cellStyle name="60% - Accent4" xfId="13279" builtinId="44" hidden="1" customBuiltin="1"/>
    <cellStyle name="60% - Accent4" xfId="13324" builtinId="44" hidden="1" customBuiltin="1"/>
    <cellStyle name="60% - Accent4" xfId="13356" builtinId="44" hidden="1" customBuiltin="1"/>
    <cellStyle name="60% - Accent4" xfId="13390" builtinId="44" hidden="1" customBuiltin="1"/>
    <cellStyle name="60% - Accent4" xfId="13422" builtinId="44" hidden="1" customBuiltin="1"/>
    <cellStyle name="60% - Accent4" xfId="13453" builtinId="44" hidden="1" customBuiltin="1"/>
    <cellStyle name="60% - Accent4" xfId="13397" builtinId="44" hidden="1" customBuiltin="1"/>
    <cellStyle name="60% - Accent4" xfId="13323" builtinId="44" hidden="1" customBuiltin="1"/>
    <cellStyle name="60% - Accent4" xfId="13477" builtinId="44" hidden="1" customBuiltin="1"/>
    <cellStyle name="60% - Accent4" xfId="13512" builtinId="44" hidden="1" customBuiltin="1"/>
    <cellStyle name="60% - Accent4" xfId="13548" builtinId="44" hidden="1" customBuiltin="1"/>
    <cellStyle name="60% - Accent4" xfId="13582" builtinId="44" hidden="1" customBuiltin="1"/>
    <cellStyle name="60% - Accent4" xfId="13621" builtinId="44" hidden="1" customBuiltin="1"/>
    <cellStyle name="60% - Accent4" xfId="13666" builtinId="44" hidden="1" customBuiltin="1"/>
    <cellStyle name="60% - Accent4" xfId="13698" builtinId="44" hidden="1" customBuiltin="1"/>
    <cellStyle name="60% - Accent4" xfId="13732" builtinId="44" hidden="1" customBuiltin="1"/>
    <cellStyle name="60% - Accent4" xfId="13764" builtinId="44" hidden="1" customBuiltin="1"/>
    <cellStyle name="60% - Accent4" xfId="13795" builtinId="44" hidden="1" customBuiltin="1"/>
    <cellStyle name="60% - Accent4" xfId="13739" builtinId="44" hidden="1" customBuiltin="1"/>
    <cellStyle name="60% - Accent4" xfId="13665" builtinId="44" hidden="1" customBuiltin="1"/>
    <cellStyle name="60% - Accent4" xfId="13819" builtinId="44" hidden="1" customBuiltin="1"/>
    <cellStyle name="60% - Accent4" xfId="13854" builtinId="44" hidden="1" customBuiltin="1"/>
    <cellStyle name="60% - Accent4" xfId="13890" builtinId="44" hidden="1" customBuiltin="1"/>
    <cellStyle name="60% - Accent4" xfId="13924" builtinId="44" hidden="1" customBuiltin="1"/>
    <cellStyle name="60% - Accent4" xfId="13964" builtinId="44" hidden="1" customBuiltin="1"/>
    <cellStyle name="60% - Accent4" xfId="14323" builtinId="44" hidden="1" customBuiltin="1"/>
    <cellStyle name="60% - Accent4" xfId="14344" builtinId="44" hidden="1" customBuiltin="1"/>
    <cellStyle name="60% - Accent4" xfId="14366" builtinId="44" hidden="1" customBuiltin="1"/>
    <cellStyle name="60% - Accent4" xfId="14388" builtinId="44" hidden="1" customBuiltin="1"/>
    <cellStyle name="60% - Accent4" xfId="14409" builtinId="44" hidden="1" customBuiltin="1"/>
    <cellStyle name="60% - Accent4" xfId="14451" builtinId="44" hidden="1" customBuiltin="1"/>
    <cellStyle name="60% - Accent4" xfId="14855" builtinId="44" hidden="1" customBuiltin="1"/>
    <cellStyle name="60% - Accent4" xfId="14879" builtinId="44" hidden="1" customBuiltin="1"/>
    <cellStyle name="60% - Accent4" xfId="14905" builtinId="44" hidden="1" customBuiltin="1"/>
    <cellStyle name="60% - Accent4" xfId="14929" builtinId="44" hidden="1" customBuiltin="1"/>
    <cellStyle name="60% - Accent4" xfId="14951" builtinId="44" hidden="1" customBuiltin="1"/>
    <cellStyle name="60% - Accent4" xfId="14813" builtinId="44" hidden="1" customBuiltin="1"/>
    <cellStyle name="60% - Accent4" xfId="14992" builtinId="44" hidden="1" customBuiltin="1"/>
    <cellStyle name="60% - Accent4" xfId="15023" builtinId="44" hidden="1" customBuiltin="1"/>
    <cellStyle name="60% - Accent4" xfId="15057" builtinId="44" hidden="1" customBuiltin="1"/>
    <cellStyle name="60% - Accent4" xfId="15090" builtinId="44" hidden="1" customBuiltin="1"/>
    <cellStyle name="60% - Accent4" xfId="15120" builtinId="44" hidden="1" customBuiltin="1"/>
    <cellStyle name="60% - Accent4" xfId="15062" builtinId="44" hidden="1" customBuiltin="1"/>
    <cellStyle name="60% - Accent4" xfId="14990" builtinId="44" hidden="1" customBuiltin="1"/>
    <cellStyle name="60% - Accent4" xfId="15137" builtinId="44" hidden="1" customBuiltin="1"/>
    <cellStyle name="60% - Accent4" xfId="15165" builtinId="44" hidden="1" customBuiltin="1"/>
    <cellStyle name="60% - Accent4" xfId="15188" builtinId="44" hidden="1" customBuiltin="1"/>
    <cellStyle name="60% - Accent4" xfId="15211" builtinId="44" hidden="1" customBuiltin="1"/>
    <cellStyle name="60% - Accent4" xfId="15223" builtinId="44" hidden="1" customBuiltin="1"/>
    <cellStyle name="60% - Accent4" xfId="15258" builtinId="44" hidden="1" customBuiltin="1"/>
    <cellStyle name="60% - Accent4" xfId="15288" builtinId="44" hidden="1" customBuiltin="1"/>
    <cellStyle name="60% - Accent4" xfId="15320" builtinId="44" hidden="1" customBuiltin="1"/>
    <cellStyle name="60% - Accent4" xfId="15349" builtinId="44" hidden="1" customBuiltin="1"/>
    <cellStyle name="60% - Accent4" xfId="15377" builtinId="44" hidden="1" customBuiltin="1"/>
    <cellStyle name="60% - Accent4" xfId="15325" builtinId="44" hidden="1" customBuiltin="1"/>
    <cellStyle name="60% - Accent4" xfId="15257" builtinId="44" hidden="1" customBuiltin="1"/>
    <cellStyle name="60% - Accent4" xfId="15395" builtinId="44" hidden="1" customBuiltin="1"/>
    <cellStyle name="60% - Accent4" xfId="15419" builtinId="44" hidden="1" customBuiltin="1"/>
    <cellStyle name="60% - Accent4" xfId="15444" builtinId="44" hidden="1" customBuiltin="1"/>
    <cellStyle name="60% - Accent4" xfId="15468" builtinId="44" hidden="1" customBuiltin="1"/>
    <cellStyle name="60% - Accent4" xfId="15500" builtinId="44" hidden="1" customBuiltin="1"/>
    <cellStyle name="60% - Accent4" xfId="15536" builtinId="44" hidden="1" customBuiltin="1"/>
    <cellStyle name="60% - Accent4" xfId="15566" builtinId="44" hidden="1" customBuiltin="1"/>
    <cellStyle name="60% - Accent4" xfId="15598" builtinId="44" hidden="1" customBuiltin="1"/>
    <cellStyle name="60% - Accent4" xfId="15626" builtinId="44" hidden="1" customBuiltin="1"/>
    <cellStyle name="60% - Accent4" xfId="15654" builtinId="44" hidden="1" customBuiltin="1"/>
    <cellStyle name="60% - Accent4" xfId="15603" builtinId="44" hidden="1" customBuiltin="1"/>
    <cellStyle name="60% - Accent4" xfId="15535" builtinId="44" hidden="1" customBuiltin="1"/>
    <cellStyle name="60% - Accent4" xfId="15672" builtinId="44" hidden="1" customBuiltin="1"/>
    <cellStyle name="60% - Accent4" xfId="15695" builtinId="44" hidden="1" customBuiltin="1"/>
    <cellStyle name="60% - Accent4" xfId="15719" builtinId="44" hidden="1" customBuiltin="1"/>
    <cellStyle name="60% - Accent4" xfId="15742" builtinId="44" hidden="1" customBuiltin="1"/>
    <cellStyle name="60% - Accent4" xfId="15773" builtinId="44" hidden="1" customBuiltin="1"/>
    <cellStyle name="60% - Accent4" xfId="14732" builtinId="44" hidden="1" customBuiltin="1"/>
    <cellStyle name="60% - Accent4" xfId="14563" builtinId="44" hidden="1" customBuiltin="1"/>
    <cellStyle name="60% - Accent4" xfId="14661" builtinId="44" hidden="1" customBuiltin="1"/>
    <cellStyle name="60% - Accent4" xfId="14728" builtinId="44" hidden="1" customBuiltin="1"/>
    <cellStyle name="60% - Accent4" xfId="14432" builtinId="44" hidden="1" customBuiltin="1"/>
    <cellStyle name="60% - Accent4" xfId="14481" builtinId="44" hidden="1" customBuiltin="1"/>
    <cellStyle name="60% - Accent4" xfId="15923" builtinId="44" hidden="1" customBuiltin="1"/>
    <cellStyle name="60% - Accent4" xfId="15944" builtinId="44" hidden="1" customBuiltin="1"/>
    <cellStyle name="60% - Accent4" xfId="15967" builtinId="44" hidden="1" customBuiltin="1"/>
    <cellStyle name="60% - Accent4" xfId="15988" builtinId="44" hidden="1" customBuiltin="1"/>
    <cellStyle name="60% - Accent4" xfId="16009" builtinId="44" hidden="1" customBuiltin="1"/>
    <cellStyle name="60% - Accent4" xfId="15888" builtinId="44" hidden="1" customBuiltin="1"/>
    <cellStyle name="60% - Accent4" xfId="16047" builtinId="44" hidden="1" customBuiltin="1"/>
    <cellStyle name="60% - Accent4" xfId="16079" builtinId="44" hidden="1" customBuiltin="1"/>
    <cellStyle name="60% - Accent4" xfId="16114" builtinId="44" hidden="1" customBuiltin="1"/>
    <cellStyle name="60% - Accent4" xfId="16144" builtinId="44" hidden="1" customBuiltin="1"/>
    <cellStyle name="60% - Accent4" xfId="16174" builtinId="44" hidden="1" customBuiltin="1"/>
    <cellStyle name="60% - Accent4" xfId="16119" builtinId="44" hidden="1" customBuiltin="1"/>
    <cellStyle name="60% - Accent4" xfId="16045" builtinId="44" hidden="1" customBuiltin="1"/>
    <cellStyle name="60% - Accent4" xfId="16194" builtinId="44" hidden="1" customBuiltin="1"/>
    <cellStyle name="60% - Accent4" xfId="16222" builtinId="44" hidden="1" customBuiltin="1"/>
    <cellStyle name="60% - Accent4" xfId="16246" builtinId="44" hidden="1" customBuiltin="1"/>
    <cellStyle name="60% - Accent4" xfId="16271" builtinId="44" hidden="1" customBuiltin="1"/>
    <cellStyle name="60% - Accent4" xfId="16284" builtinId="44" hidden="1" customBuiltin="1"/>
    <cellStyle name="60% - Accent4" xfId="16319" builtinId="44" hidden="1" customBuiltin="1"/>
    <cellStyle name="60% - Accent4" xfId="16349" builtinId="44" hidden="1" customBuiltin="1"/>
    <cellStyle name="60% - Accent4" xfId="16381" builtinId="44" hidden="1" customBuiltin="1"/>
    <cellStyle name="60% - Accent4" xfId="16408" builtinId="44" hidden="1" customBuiltin="1"/>
    <cellStyle name="60% - Accent4" xfId="16436" builtinId="44" hidden="1" customBuiltin="1"/>
    <cellStyle name="60% - Accent4" xfId="16386" builtinId="44" hidden="1" customBuiltin="1"/>
    <cellStyle name="60% - Accent4" xfId="16318" builtinId="44" hidden="1" customBuiltin="1"/>
    <cellStyle name="60% - Accent4" xfId="16452" builtinId="44" hidden="1" customBuiltin="1"/>
    <cellStyle name="60% - Accent4" xfId="16476" builtinId="44" hidden="1" customBuiltin="1"/>
    <cellStyle name="60% - Accent4" xfId="16498" builtinId="44" hidden="1" customBuiltin="1"/>
    <cellStyle name="60% - Accent4" xfId="16521" builtinId="44" hidden="1" customBuiltin="1"/>
    <cellStyle name="60% - Accent4" xfId="16553" builtinId="44" hidden="1" customBuiltin="1"/>
    <cellStyle name="60% - Accent4" xfId="16589" builtinId="44" hidden="1" customBuiltin="1"/>
    <cellStyle name="60% - Accent4" xfId="16620" builtinId="44" hidden="1" customBuiltin="1"/>
    <cellStyle name="60% - Accent4" xfId="16652" builtinId="44" hidden="1" customBuiltin="1"/>
    <cellStyle name="60% - Accent4" xfId="16680" builtinId="44" hidden="1" customBuiltin="1"/>
    <cellStyle name="60% - Accent4" xfId="16708" builtinId="44" hidden="1" customBuiltin="1"/>
    <cellStyle name="60% - Accent4" xfId="16658" builtinId="44" hidden="1" customBuiltin="1"/>
    <cellStyle name="60% - Accent4" xfId="16588" builtinId="44" hidden="1" customBuiltin="1"/>
    <cellStyle name="60% - Accent4" xfId="16726" builtinId="44" hidden="1" customBuiltin="1"/>
    <cellStyle name="60% - Accent4" xfId="16750" builtinId="44" hidden="1" customBuiltin="1"/>
    <cellStyle name="60% - Accent4" xfId="16771" builtinId="44" hidden="1" customBuiltin="1"/>
    <cellStyle name="60% - Accent4" xfId="16794" builtinId="44" hidden="1" customBuiltin="1"/>
    <cellStyle name="60% - Accent4" xfId="16823" builtinId="44" hidden="1" customBuiltin="1"/>
    <cellStyle name="60% - Accent4" xfId="4460" builtinId="44" hidden="1" customBuiltin="1"/>
    <cellStyle name="60% - Accent4" xfId="14031" builtinId="44" hidden="1" customBuiltin="1"/>
    <cellStyle name="60% - Accent4" xfId="7761" builtinId="44" hidden="1" customBuiltin="1"/>
    <cellStyle name="60% - Accent4" xfId="16909" builtinId="44" hidden="1" customBuiltin="1"/>
    <cellStyle name="60% - Accent4" xfId="16972" builtinId="44" hidden="1" customBuiltin="1"/>
    <cellStyle name="60% - Accent4" xfId="16958" builtinId="44" hidden="1" customBuiltin="1"/>
    <cellStyle name="60% - Accent4" xfId="4478" builtinId="44" hidden="1" customBuiltin="1"/>
    <cellStyle name="60% - Accent4" xfId="5879" builtinId="44" hidden="1" customBuiltin="1"/>
    <cellStyle name="60% - Accent4" xfId="10815" builtinId="44" hidden="1" customBuiltin="1"/>
    <cellStyle name="60% - Accent4" xfId="5454" builtinId="44" hidden="1" customBuiltin="1"/>
    <cellStyle name="60% - Accent4" xfId="14129" builtinId="44" hidden="1" customBuiltin="1"/>
    <cellStyle name="60% - Accent4" xfId="8378" builtinId="44" hidden="1" customBuiltin="1"/>
    <cellStyle name="60% - Accent4" xfId="4561" builtinId="44" hidden="1" customBuiltin="1"/>
    <cellStyle name="60% - Accent4" xfId="4302" builtinId="44" hidden="1" customBuiltin="1"/>
    <cellStyle name="60% - Accent4" xfId="14143" builtinId="44" hidden="1" customBuiltin="1"/>
    <cellStyle name="60% - Accent4" xfId="5983" builtinId="44" hidden="1" customBuiltin="1"/>
    <cellStyle name="60% - Accent4" xfId="6111" builtinId="44" hidden="1" customBuiltin="1"/>
    <cellStyle name="60% - Accent4" xfId="16893" builtinId="44" hidden="1" customBuiltin="1"/>
    <cellStyle name="60% - Accent4" xfId="7884" builtinId="44" hidden="1" customBuiltin="1"/>
    <cellStyle name="60% - Accent4" xfId="5520" builtinId="44" hidden="1" customBuiltin="1"/>
    <cellStyle name="60% - Accent4" xfId="16861" builtinId="44" hidden="1" customBuiltin="1"/>
    <cellStyle name="60% - Accent4" xfId="14608" builtinId="44" hidden="1" customBuiltin="1"/>
    <cellStyle name="60% - Accent4" xfId="16859" builtinId="44" hidden="1" customBuiltin="1"/>
    <cellStyle name="60% - Accent4" xfId="6302" builtinId="44" hidden="1" customBuiltin="1"/>
    <cellStyle name="60% - Accent4" xfId="15872" builtinId="44" hidden="1" customBuiltin="1"/>
    <cellStyle name="60% - Accent4" xfId="7820" builtinId="44" hidden="1" customBuiltin="1"/>
    <cellStyle name="60% - Accent4" xfId="4908" builtinId="44" hidden="1" customBuiltin="1"/>
    <cellStyle name="60% - Accent4" xfId="14667" builtinId="44" hidden="1" customBuiltin="1"/>
    <cellStyle name="60% - Accent4" xfId="6161" builtinId="44" hidden="1" customBuiltin="1"/>
    <cellStyle name="60% - Accent4" xfId="6013" builtinId="44" hidden="1" customBuiltin="1"/>
    <cellStyle name="60% - Accent4" xfId="10993" builtinId="44" hidden="1" customBuiltin="1"/>
    <cellStyle name="60% - Accent4" xfId="12486" builtinId="44" hidden="1" customBuiltin="1"/>
    <cellStyle name="60% - Accent4" xfId="7570" builtinId="44" hidden="1" customBuiltin="1"/>
    <cellStyle name="60% - Accent4" xfId="11612" builtinId="44" hidden="1" customBuiltin="1"/>
    <cellStyle name="60% - Accent4" xfId="8183" builtinId="44" hidden="1" customBuiltin="1"/>
    <cellStyle name="60% - Accent4" xfId="12562" builtinId="44" hidden="1" customBuiltin="1"/>
    <cellStyle name="60% - Accent4" xfId="8434" builtinId="44" hidden="1" customBuiltin="1"/>
    <cellStyle name="60% - Accent4" xfId="5272" builtinId="44" hidden="1" customBuiltin="1"/>
    <cellStyle name="60% - Accent4" xfId="7915" builtinId="44" hidden="1" customBuiltin="1"/>
    <cellStyle name="60% - Accent4" xfId="4529" builtinId="44" hidden="1" customBuiltin="1"/>
    <cellStyle name="60% - Accent4" xfId="5719" builtinId="44" hidden="1" customBuiltin="1"/>
    <cellStyle name="60% - Accent4" xfId="5846" builtinId="44" hidden="1" customBuiltin="1"/>
    <cellStyle name="60% - Accent4" xfId="6026" builtinId="44" hidden="1" customBuiltin="1"/>
    <cellStyle name="60% - Accent4" xfId="5424" builtinId="44" hidden="1" customBuiltin="1"/>
    <cellStyle name="60% - Accent4" xfId="4846" builtinId="44" hidden="1" customBuiltin="1"/>
    <cellStyle name="60% - Accent4" xfId="10821" builtinId="44" hidden="1" customBuiltin="1"/>
    <cellStyle name="60% - Accent4" xfId="10961" builtinId="44" hidden="1" customBuiltin="1"/>
    <cellStyle name="60% - Accent4" xfId="15141" builtinId="44" hidden="1" customBuiltin="1"/>
    <cellStyle name="60% - Accent4" xfId="4185" builtinId="44" hidden="1" customBuiltin="1"/>
    <cellStyle name="60% - Accent4" xfId="16500" builtinId="44" hidden="1" customBuiltin="1"/>
    <cellStyle name="60% - Accent4" xfId="16180" builtinId="44" hidden="1" customBuiltin="1"/>
    <cellStyle name="60% - Accent4" xfId="5231" builtinId="44" hidden="1" customBuiltin="1"/>
    <cellStyle name="60% - Accent4" xfId="13976" builtinId="44" hidden="1" customBuiltin="1"/>
    <cellStyle name="60% - Accent4" xfId="15538" builtinId="44" hidden="1" customBuiltin="1"/>
    <cellStyle name="60% - Accent4" xfId="17184" builtinId="44" hidden="1" customBuiltin="1"/>
    <cellStyle name="60% - Accent4" xfId="17209" builtinId="44" hidden="1" customBuiltin="1"/>
    <cellStyle name="60% - Accent4" xfId="17238" builtinId="44" hidden="1" customBuiltin="1"/>
    <cellStyle name="60% - Accent4" xfId="17264" builtinId="44" hidden="1" customBuiltin="1"/>
    <cellStyle name="60% - Accent4" xfId="17289" builtinId="44" hidden="1" customBuiltin="1"/>
    <cellStyle name="60% - Accent4" xfId="17141" builtinId="44" hidden="1" customBuiltin="1"/>
    <cellStyle name="60% - Accent4" xfId="17333" builtinId="44" hidden="1" customBuiltin="1"/>
    <cellStyle name="60% - Accent4" xfId="17366" builtinId="44" hidden="1" customBuiltin="1"/>
    <cellStyle name="60% - Accent4" xfId="17400" builtinId="44" hidden="1" customBuiltin="1"/>
    <cellStyle name="60% - Accent4" xfId="17433" builtinId="44" hidden="1" customBuiltin="1"/>
    <cellStyle name="60% - Accent4" xfId="17464" builtinId="44" hidden="1" customBuiltin="1"/>
    <cellStyle name="60% - Accent4" xfId="17406" builtinId="44" hidden="1" customBuiltin="1"/>
    <cellStyle name="60% - Accent4" xfId="17331" builtinId="44" hidden="1" customBuiltin="1"/>
    <cellStyle name="60% - Accent4" xfId="17483" builtinId="44" hidden="1" customBuiltin="1"/>
    <cellStyle name="60% - Accent4" xfId="17513" builtinId="44" hidden="1" customBuiltin="1"/>
    <cellStyle name="60% - Accent4" xfId="17540" builtinId="44" hidden="1" customBuiltin="1"/>
    <cellStyle name="60% - Accent4" xfId="17565" builtinId="44" hidden="1" customBuiltin="1"/>
    <cellStyle name="60% - Accent4" xfId="17577" builtinId="44" hidden="1" customBuiltin="1"/>
    <cellStyle name="60% - Accent4" xfId="17615" builtinId="44" hidden="1" customBuiltin="1"/>
    <cellStyle name="60% - Accent4" xfId="17645" builtinId="44" hidden="1" customBuiltin="1"/>
    <cellStyle name="60% - Accent4" xfId="17676" builtinId="44" hidden="1" customBuiltin="1"/>
    <cellStyle name="60% - Accent4" xfId="17706" builtinId="44" hidden="1" customBuiltin="1"/>
    <cellStyle name="60% - Accent4" xfId="17735" builtinId="44" hidden="1" customBuiltin="1"/>
    <cellStyle name="60% - Accent4" xfId="17682" builtinId="44" hidden="1" customBuiltin="1"/>
    <cellStyle name="60% - Accent4" xfId="17614" builtinId="44" hidden="1" customBuiltin="1"/>
    <cellStyle name="60% - Accent4" xfId="17753" builtinId="44" hidden="1" customBuiltin="1"/>
    <cellStyle name="60% - Accent4" xfId="17779" builtinId="44" hidden="1" customBuiltin="1"/>
    <cellStyle name="60% - Accent4" xfId="17805" builtinId="44" hidden="1" customBuiltin="1"/>
    <cellStyle name="60% - Accent4" xfId="17829" builtinId="44" hidden="1" customBuiltin="1"/>
    <cellStyle name="60% - Accent4" xfId="17861" builtinId="44" hidden="1" customBuiltin="1"/>
    <cellStyle name="60% - Accent4" xfId="17899" builtinId="44" hidden="1" customBuiltin="1"/>
    <cellStyle name="60% - Accent4" xfId="17929" builtinId="44" hidden="1" customBuiltin="1"/>
    <cellStyle name="60% - Accent4" xfId="17960" builtinId="44" hidden="1" customBuiltin="1"/>
    <cellStyle name="60% - Accent4" xfId="17991" builtinId="44" hidden="1" customBuiltin="1"/>
    <cellStyle name="60% - Accent4" xfId="18019" builtinId="44" hidden="1" customBuiltin="1"/>
    <cellStyle name="60% - Accent4" xfId="17967" builtinId="44" hidden="1" customBuiltin="1"/>
    <cellStyle name="60% - Accent4" xfId="17898" builtinId="44" hidden="1" customBuiltin="1"/>
    <cellStyle name="60% - Accent4" xfId="18036" builtinId="44" hidden="1" customBuiltin="1"/>
    <cellStyle name="60% - Accent4" xfId="18061" builtinId="44" hidden="1" customBuiltin="1"/>
    <cellStyle name="60% - Accent4" xfId="18086" builtinId="44" hidden="1" customBuiltin="1"/>
    <cellStyle name="60% - Accent4" xfId="18111" builtinId="44" hidden="1" customBuiltin="1"/>
    <cellStyle name="60% - Accent4" xfId="18141" builtinId="44" hidden="1" customBuiltin="1"/>
    <cellStyle name="60% - Accent4" xfId="17090" builtinId="44" hidden="1" customBuiltin="1"/>
    <cellStyle name="60% - Accent4" xfId="16717" builtinId="44" hidden="1" customBuiltin="1"/>
    <cellStyle name="60% - Accent4" xfId="17062" builtinId="44" hidden="1" customBuiltin="1"/>
    <cellStyle name="60% - Accent4" xfId="17088" builtinId="44" hidden="1" customBuiltin="1"/>
    <cellStyle name="60% - Accent4" xfId="15187" builtinId="44" hidden="1" customBuiltin="1"/>
    <cellStyle name="60% - Accent4" xfId="7955" builtinId="44" hidden="1" customBuiltin="1"/>
    <cellStyle name="60% - Accent4" xfId="18285" builtinId="44" hidden="1" customBuiltin="1"/>
    <cellStyle name="60% - Accent4" xfId="18306" builtinId="44" hidden="1" customBuiltin="1"/>
    <cellStyle name="60% - Accent4" xfId="18329" builtinId="44" hidden="1" customBuiltin="1"/>
    <cellStyle name="60% - Accent4" xfId="18350" builtinId="44" hidden="1" customBuiltin="1"/>
    <cellStyle name="60% - Accent4" xfId="18371" builtinId="44" hidden="1" customBuiltin="1"/>
    <cellStyle name="60% - Accent4" xfId="18250" builtinId="44" hidden="1" customBuiltin="1"/>
    <cellStyle name="60% - Accent4" xfId="18412" builtinId="44" hidden="1" customBuiltin="1"/>
    <cellStyle name="60% - Accent4" xfId="18444" builtinId="44" hidden="1" customBuiltin="1"/>
    <cellStyle name="60% - Accent4" xfId="18477" builtinId="44" hidden="1" customBuiltin="1"/>
    <cellStyle name="60% - Accent4" xfId="18510" builtinId="44" hidden="1" customBuiltin="1"/>
    <cellStyle name="60% - Accent4" xfId="18540" builtinId="44" hidden="1" customBuiltin="1"/>
    <cellStyle name="60% - Accent4" xfId="18484" builtinId="44" hidden="1" customBuiltin="1"/>
    <cellStyle name="60% - Accent4" xfId="18410" builtinId="44" hidden="1" customBuiltin="1"/>
    <cellStyle name="60% - Accent4" xfId="18558" builtinId="44" hidden="1" customBuiltin="1"/>
    <cellStyle name="60% - Accent4" xfId="18588" builtinId="44" hidden="1" customBuiltin="1"/>
    <cellStyle name="60% - Accent4" xfId="18614" builtinId="44" hidden="1" customBuiltin="1"/>
    <cellStyle name="60% - Accent4" xfId="18639" builtinId="44" hidden="1" customBuiltin="1"/>
    <cellStyle name="60% - Accent4" xfId="18650" builtinId="44" hidden="1" customBuiltin="1"/>
    <cellStyle name="60% - Accent4" xfId="18688" builtinId="44" hidden="1" customBuiltin="1"/>
    <cellStyle name="60% - Accent4" xfId="18719" builtinId="44" hidden="1" customBuiltin="1"/>
    <cellStyle name="60% - Accent4" xfId="18750" builtinId="44" hidden="1" customBuiltin="1"/>
    <cellStyle name="60% - Accent4" xfId="18779" builtinId="44" hidden="1" customBuiltin="1"/>
    <cellStyle name="60% - Accent4" xfId="18808" builtinId="44" hidden="1" customBuiltin="1"/>
    <cellStyle name="60% - Accent4" xfId="18757" builtinId="44" hidden="1" customBuiltin="1"/>
    <cellStyle name="60% - Accent4" xfId="18687" builtinId="44" hidden="1" customBuiltin="1"/>
    <cellStyle name="60% - Accent4" xfId="18825" builtinId="44" hidden="1" customBuiltin="1"/>
    <cellStyle name="60% - Accent4" xfId="18853" builtinId="44" hidden="1" customBuiltin="1"/>
    <cellStyle name="60% - Accent4" xfId="18878" builtinId="44" hidden="1" customBuiltin="1"/>
    <cellStyle name="60% - Accent4" xfId="18902" builtinId="44" hidden="1" customBuiltin="1"/>
    <cellStyle name="60% - Accent4" xfId="18933" builtinId="44" hidden="1" customBuiltin="1"/>
    <cellStyle name="60% - Accent4" xfId="18971" builtinId="44" hidden="1" customBuiltin="1"/>
    <cellStyle name="60% - Accent4" xfId="19001" builtinId="44" hidden="1" customBuiltin="1"/>
    <cellStyle name="60% - Accent4" xfId="19032" builtinId="44" hidden="1" customBuiltin="1"/>
    <cellStyle name="60% - Accent4" xfId="19063" builtinId="44" hidden="1" customBuiltin="1"/>
    <cellStyle name="60% - Accent4" xfId="19091" builtinId="44" hidden="1" customBuiltin="1"/>
    <cellStyle name="60% - Accent4" xfId="19039" builtinId="44" hidden="1" customBuiltin="1"/>
    <cellStyle name="60% - Accent4" xfId="18970" builtinId="44" hidden="1" customBuiltin="1"/>
    <cellStyle name="60% - Accent4" xfId="19108" builtinId="44" hidden="1" customBuiltin="1"/>
    <cellStyle name="60% - Accent4" xfId="19133" builtinId="44" hidden="1" customBuiltin="1"/>
    <cellStyle name="60% - Accent4" xfId="19156" builtinId="44" hidden="1" customBuiltin="1"/>
    <cellStyle name="60% - Accent4" xfId="19180" builtinId="44" hidden="1" customBuiltin="1"/>
    <cellStyle name="60% - Accent4" xfId="19201" builtinId="44" hidden="1" customBuiltin="1"/>
    <cellStyle name="60% - Accent4" xfId="14280" builtinId="44" hidden="1" customBuiltin="1"/>
    <cellStyle name="60% - Accent4" xfId="5203" builtinId="44" hidden="1" customBuiltin="1"/>
    <cellStyle name="60% - Accent4" xfId="13943" builtinId="44" hidden="1" customBuiltin="1"/>
    <cellStyle name="60% - Accent4" xfId="6054" builtinId="44" hidden="1" customBuiltin="1"/>
    <cellStyle name="60% - Accent4" xfId="4510" builtinId="44" hidden="1" customBuiltin="1"/>
    <cellStyle name="60% - Accent4" xfId="14070" builtinId="44" hidden="1" customBuiltin="1"/>
    <cellStyle name="60% - Accent4" xfId="4608" builtinId="44" hidden="1" customBuiltin="1"/>
    <cellStyle name="60% - Accent4" xfId="18875" builtinId="44" hidden="1" customBuiltin="1"/>
    <cellStyle name="60% - Accent4" xfId="14208" builtinId="44" hidden="1" customBuiltin="1"/>
    <cellStyle name="60% - Accent4" xfId="4317" builtinId="44" hidden="1" customBuiltin="1"/>
    <cellStyle name="60% - Accent4" xfId="10570" builtinId="44" hidden="1" customBuiltin="1"/>
    <cellStyle name="60% - Accent4" xfId="15418" builtinId="44" hidden="1" customBuiltin="1"/>
    <cellStyle name="60% - Accent4" xfId="17202" builtinId="44" hidden="1" customBuiltin="1"/>
    <cellStyle name="60% - Accent4" xfId="7754" builtinId="44" hidden="1" customBuiltin="1"/>
    <cellStyle name="60% - Accent4" xfId="14249" builtinId="44" hidden="1" customBuiltin="1"/>
    <cellStyle name="60% - Accent4" xfId="19172" builtinId="44" hidden="1" customBuiltin="1"/>
    <cellStyle name="60% - Accent4" xfId="19209" builtinId="44" hidden="1" customBuiltin="1"/>
    <cellStyle name="60% - Accent4" xfId="5033" builtinId="44" hidden="1" customBuiltin="1"/>
    <cellStyle name="60% - Accent4" xfId="17744" builtinId="44" hidden="1" customBuiltin="1"/>
    <cellStyle name="60% - Accent4" xfId="19234" builtinId="44" hidden="1" customBuiltin="1"/>
    <cellStyle name="60% - Accent4" xfId="19273" builtinId="44" hidden="1" customBuiltin="1"/>
    <cellStyle name="60% - Accent4" xfId="19310" builtinId="44" hidden="1" customBuiltin="1"/>
    <cellStyle name="60% - Accent4" xfId="19345" builtinId="44" hidden="1" customBuiltin="1"/>
    <cellStyle name="60% - Accent4" xfId="19362" builtinId="44" hidden="1" customBuiltin="1"/>
    <cellStyle name="60% - Accent4" xfId="19407" builtinId="44" hidden="1" customBuiltin="1"/>
    <cellStyle name="60% - Accent4" xfId="19439" builtinId="44" hidden="1" customBuiltin="1"/>
    <cellStyle name="60% - Accent4" xfId="19473" builtinId="44" hidden="1" customBuiltin="1"/>
    <cellStyle name="60% - Accent4" xfId="19505" builtinId="44" hidden="1" customBuiltin="1"/>
    <cellStyle name="60% - Accent4" xfId="19536" builtinId="44" hidden="1" customBuiltin="1"/>
    <cellStyle name="60% - Accent4" xfId="19480" builtinId="44" hidden="1" customBuiltin="1"/>
    <cellStyle name="60% - Accent4" xfId="19406" builtinId="44" hidden="1" customBuiltin="1"/>
    <cellStyle name="60% - Accent4" xfId="19560" builtinId="44" hidden="1" customBuiltin="1"/>
    <cellStyle name="60% - Accent4" xfId="19595" builtinId="44" hidden="1" customBuiltin="1"/>
    <cellStyle name="60% - Accent4" xfId="19631" builtinId="44" hidden="1" customBuiltin="1"/>
    <cellStyle name="60% - Accent4" xfId="19665" builtinId="44" hidden="1" customBuiltin="1"/>
    <cellStyle name="60% - Accent4" xfId="19704" builtinId="44" hidden="1" customBuiltin="1"/>
    <cellStyle name="60% - Accent4" xfId="19749" builtinId="44" hidden="1" customBuiltin="1"/>
    <cellStyle name="60% - Accent4" xfId="19781" builtinId="44" hidden="1" customBuiltin="1"/>
    <cellStyle name="60% - Accent4" xfId="19815" builtinId="44" hidden="1" customBuiltin="1"/>
    <cellStyle name="60% - Accent4" xfId="19847" builtinId="44" hidden="1" customBuiltin="1"/>
    <cellStyle name="60% - Accent4" xfId="19878" builtinId="44" hidden="1" customBuiltin="1"/>
    <cellStyle name="60% - Accent4" xfId="19822" builtinId="44" hidden="1" customBuiltin="1"/>
    <cellStyle name="60% - Accent4" xfId="19748" builtinId="44" hidden="1" customBuiltin="1"/>
    <cellStyle name="60% - Accent4" xfId="19902" builtinId="44" hidden="1" customBuiltin="1"/>
    <cellStyle name="60% - Accent4" xfId="19937" builtinId="44" hidden="1" customBuiltin="1"/>
    <cellStyle name="60% - Accent4" xfId="19973" builtinId="44" hidden="1" customBuiltin="1"/>
    <cellStyle name="60% - Accent4" xfId="20007" builtinId="44" hidden="1" customBuiltin="1"/>
    <cellStyle name="60% - Accent4" xfId="20040" builtinId="44" hidden="1" customBuiltin="1"/>
    <cellStyle name="60% - Accent4" xfId="20147" builtinId="44" hidden="1" customBuiltin="1"/>
    <cellStyle name="60% - Accent4" xfId="20168" builtinId="44" hidden="1" customBuiltin="1"/>
    <cellStyle name="60% - Accent4" xfId="20191" builtinId="44" hidden="1" customBuiltin="1"/>
    <cellStyle name="60% - Accent4" xfId="20213" builtinId="44" hidden="1" customBuiltin="1"/>
    <cellStyle name="60% - Accent4" xfId="20234" builtinId="44" hidden="1" customBuiltin="1"/>
    <cellStyle name="60% - Accent4" xfId="20268" builtinId="44" hidden="1" customBuiltin="1"/>
    <cellStyle name="60% - Accent4" xfId="20468" builtinId="44" hidden="1" customBuiltin="1"/>
    <cellStyle name="60% - Accent4" xfId="20492" builtinId="44" hidden="1" customBuiltin="1"/>
    <cellStyle name="60% - Accent4" xfId="20521" builtinId="44" hidden="1" customBuiltin="1"/>
    <cellStyle name="60% - Accent4" xfId="20547" builtinId="44" hidden="1" customBuiltin="1"/>
    <cellStyle name="60% - Accent4" xfId="20572" builtinId="44" hidden="1" customBuiltin="1"/>
    <cellStyle name="60% - Accent4" xfId="20425" builtinId="44" hidden="1" customBuiltin="1"/>
    <cellStyle name="60% - Accent4" xfId="20615" builtinId="44" hidden="1" customBuiltin="1"/>
    <cellStyle name="60% - Accent4" xfId="20648" builtinId="44" hidden="1" customBuiltin="1"/>
    <cellStyle name="60% - Accent4" xfId="20681" builtinId="44" hidden="1" customBuiltin="1"/>
    <cellStyle name="60% - Accent4" xfId="20714" builtinId="44" hidden="1" customBuiltin="1"/>
    <cellStyle name="60% - Accent4" xfId="20745" builtinId="44" hidden="1" customBuiltin="1"/>
    <cellStyle name="60% - Accent4" xfId="20687" builtinId="44" hidden="1" customBuiltin="1"/>
    <cellStyle name="60% - Accent4" xfId="20613" builtinId="44" hidden="1" customBuiltin="1"/>
    <cellStyle name="60% - Accent4" xfId="20763" builtinId="44" hidden="1" customBuiltin="1"/>
    <cellStyle name="60% - Accent4" xfId="20793" builtinId="44" hidden="1" customBuiltin="1"/>
    <cellStyle name="60% - Accent4" xfId="20820" builtinId="44" hidden="1" customBuiltin="1"/>
    <cellStyle name="60% - Accent4" xfId="20844" builtinId="44" hidden="1" customBuiltin="1"/>
    <cellStyle name="60% - Accent4" xfId="20856" builtinId="44" hidden="1" customBuiltin="1"/>
    <cellStyle name="60% - Accent4" xfId="20894" builtinId="44" hidden="1" customBuiltin="1"/>
    <cellStyle name="60% - Accent4" xfId="20924" builtinId="44" hidden="1" customBuiltin="1"/>
    <cellStyle name="60% - Accent4" xfId="20955" builtinId="44" hidden="1" customBuiltin="1"/>
    <cellStyle name="60% - Accent4" xfId="20985" builtinId="44" hidden="1" customBuiltin="1"/>
    <cellStyle name="60% - Accent4" xfId="21013" builtinId="44" hidden="1" customBuiltin="1"/>
    <cellStyle name="60% - Accent4" xfId="20961" builtinId="44" hidden="1" customBuiltin="1"/>
    <cellStyle name="60% - Accent4" xfId="20893" builtinId="44" hidden="1" customBuiltin="1"/>
    <cellStyle name="60% - Accent4" xfId="21030" builtinId="44" hidden="1" customBuiltin="1"/>
    <cellStyle name="60% - Accent4" xfId="21055" builtinId="44" hidden="1" customBuiltin="1"/>
    <cellStyle name="60% - Accent4" xfId="21079" builtinId="44" hidden="1" customBuiltin="1"/>
    <cellStyle name="60% - Accent4" xfId="21102" builtinId="44" hidden="1" customBuiltin="1"/>
    <cellStyle name="60% - Accent4" xfId="21133" builtinId="44" hidden="1" customBuiltin="1"/>
    <cellStyle name="60% - Accent4" xfId="21171" builtinId="44" hidden="1" customBuiltin="1"/>
    <cellStyle name="60% - Accent4" xfId="21201" builtinId="44" hidden="1" customBuiltin="1"/>
    <cellStyle name="60% - Accent4" xfId="21232" builtinId="44" hidden="1" customBuiltin="1"/>
    <cellStyle name="60% - Accent4" xfId="21262" builtinId="44" hidden="1" customBuiltin="1"/>
    <cellStyle name="60% - Accent4" xfId="21290" builtinId="44" hidden="1" customBuiltin="1"/>
    <cellStyle name="60% - Accent4" xfId="21239" builtinId="44" hidden="1" customBuiltin="1"/>
    <cellStyle name="60% - Accent4" xfId="21170" builtinId="44" hidden="1" customBuiltin="1"/>
    <cellStyle name="60% - Accent4" xfId="21307" builtinId="44" hidden="1" customBuiltin="1"/>
    <cellStyle name="60% - Accent4" xfId="21332" builtinId="44" hidden="1" customBuiltin="1"/>
    <cellStyle name="60% - Accent4" xfId="21357" builtinId="44" hidden="1" customBuiltin="1"/>
    <cellStyle name="60% - Accent4" xfId="21380" builtinId="44" hidden="1" customBuiltin="1"/>
    <cellStyle name="60% - Accent4" xfId="21410" builtinId="44" hidden="1" customBuiltin="1"/>
    <cellStyle name="60% - Accent4" xfId="20374" builtinId="44" hidden="1" customBuiltin="1"/>
    <cellStyle name="60% - Accent4" xfId="20310" builtinId="44" hidden="1" customBuiltin="1"/>
    <cellStyle name="60% - Accent4" xfId="20347" builtinId="44" hidden="1" customBuiltin="1"/>
    <cellStyle name="60% - Accent4" xfId="20372" builtinId="44" hidden="1" customBuiltin="1"/>
    <cellStyle name="60% - Accent4" xfId="20250" builtinId="44" hidden="1" customBuiltin="1"/>
    <cellStyle name="60% - Accent4" xfId="20279" builtinId="44" hidden="1" customBuiltin="1"/>
    <cellStyle name="60% - Accent4" xfId="21554" builtinId="44" hidden="1" customBuiltin="1"/>
    <cellStyle name="60% - Accent4" xfId="21575" builtinId="44" hidden="1" customBuiltin="1"/>
    <cellStyle name="60% - Accent4" xfId="21598" builtinId="44" hidden="1" customBuiltin="1"/>
    <cellStyle name="60% - Accent4" xfId="21619" builtinId="44" hidden="1" customBuiltin="1"/>
    <cellStyle name="60% - Accent4" xfId="21640" builtinId="44" hidden="1" customBuiltin="1"/>
    <cellStyle name="60% - Accent4" xfId="21519" builtinId="44" hidden="1" customBuiltin="1"/>
    <cellStyle name="60% - Accent4" xfId="21681" builtinId="44" hidden="1" customBuiltin="1"/>
    <cellStyle name="60% - Accent4" xfId="21713" builtinId="44" hidden="1" customBuiltin="1"/>
    <cellStyle name="60% - Accent4" xfId="21746" builtinId="44" hidden="1" customBuiltin="1"/>
    <cellStyle name="60% - Accent4" xfId="21778" builtinId="44" hidden="1" customBuiltin="1"/>
    <cellStyle name="60% - Accent4" xfId="21808" builtinId="44" hidden="1" customBuiltin="1"/>
    <cellStyle name="60% - Accent4" xfId="21753" builtinId="44" hidden="1" customBuiltin="1"/>
    <cellStyle name="60% - Accent4" xfId="21679" builtinId="44" hidden="1" customBuiltin="1"/>
    <cellStyle name="60% - Accent4" xfId="21825" builtinId="44" hidden="1" customBuiltin="1"/>
    <cellStyle name="60% - Accent4" xfId="21853" builtinId="44" hidden="1" customBuiltin="1"/>
    <cellStyle name="60% - Accent4" xfId="21877" builtinId="44" hidden="1" customBuiltin="1"/>
    <cellStyle name="60% - Accent4" xfId="21901" builtinId="44" hidden="1" customBuiltin="1"/>
    <cellStyle name="60% - Accent4" xfId="21912" builtinId="44" hidden="1" customBuiltin="1"/>
    <cellStyle name="60% - Accent4" xfId="21950" builtinId="44" hidden="1" customBuiltin="1"/>
    <cellStyle name="60% - Accent4" xfId="21980" builtinId="44" hidden="1" customBuiltin="1"/>
    <cellStyle name="60% - Accent4" xfId="22011" builtinId="44" hidden="1" customBuiltin="1"/>
    <cellStyle name="60% - Accent4" xfId="22040" builtinId="44" hidden="1" customBuiltin="1"/>
    <cellStyle name="60% - Accent4" xfId="22068" builtinId="44" hidden="1" customBuiltin="1"/>
    <cellStyle name="60% - Accent4" xfId="22018" builtinId="44" hidden="1" customBuiltin="1"/>
    <cellStyle name="60% - Accent4" xfId="21949" builtinId="44" hidden="1" customBuiltin="1"/>
    <cellStyle name="60% - Accent4" xfId="22084" builtinId="44" hidden="1" customBuiltin="1"/>
    <cellStyle name="60% - Accent4" xfId="22109" builtinId="44" hidden="1" customBuiltin="1"/>
    <cellStyle name="60% - Accent4" xfId="22134" builtinId="44" hidden="1" customBuiltin="1"/>
    <cellStyle name="60% - Accent4" xfId="22158" builtinId="44" hidden="1" customBuiltin="1"/>
    <cellStyle name="60% - Accent4" xfId="22188" builtinId="44" hidden="1" customBuiltin="1"/>
    <cellStyle name="60% - Accent4" xfId="22226" builtinId="44" hidden="1" customBuiltin="1"/>
    <cellStyle name="60% - Accent4" xfId="22256" builtinId="44" hidden="1" customBuiltin="1"/>
    <cellStyle name="60% - Accent4" xfId="22287" builtinId="44" hidden="1" customBuiltin="1"/>
    <cellStyle name="60% - Accent4" xfId="22317" builtinId="44" hidden="1" customBuiltin="1"/>
    <cellStyle name="60% - Accent4" xfId="22345" builtinId="44" hidden="1" customBuiltin="1"/>
    <cellStyle name="60% - Accent4" xfId="22294" builtinId="44" hidden="1" customBuiltin="1"/>
    <cellStyle name="60% - Accent4" xfId="22225" builtinId="44" hidden="1" customBuiltin="1"/>
    <cellStyle name="60% - Accent4" xfId="22362" builtinId="44" hidden="1" customBuiltin="1"/>
    <cellStyle name="60% - Accent4" xfId="22387" builtinId="44" hidden="1" customBuiltin="1"/>
    <cellStyle name="60% - Accent4" xfId="22410" builtinId="44" hidden="1" customBuiltin="1"/>
    <cellStyle name="60% - Accent4" xfId="22433" builtinId="44" hidden="1" customBuiltin="1"/>
    <cellStyle name="60% - Accent4" xfId="22454" builtinId="44" hidden="1" customBuiltin="1"/>
    <cellStyle name="60% - Accent4" xfId="5224" builtinId="44" hidden="1" customBuiltin="1"/>
    <cellStyle name="60% - Accent4" xfId="20244" builtinId="44" hidden="1" customBuiltin="1"/>
    <cellStyle name="60% - Accent4" xfId="4699" builtinId="44" hidden="1" customBuiltin="1"/>
    <cellStyle name="60% - Accent4" xfId="5031" builtinId="44" hidden="1" customBuiltin="1"/>
    <cellStyle name="60% - Accent4" xfId="7583" builtinId="44" hidden="1" customBuiltin="1"/>
    <cellStyle name="60% - Accent4" xfId="5894" builtinId="44" hidden="1" customBuiltin="1"/>
    <cellStyle name="60% - Accent4" xfId="6177" builtinId="44" hidden="1" customBuiltin="1"/>
    <cellStyle name="60% - Accent4" xfId="22131" builtinId="44" hidden="1" customBuiltin="1"/>
    <cellStyle name="60% - Accent4" xfId="17036" builtinId="44" hidden="1" customBuiltin="1"/>
    <cellStyle name="60% - Accent4" xfId="7838" builtinId="44" hidden="1" customBuiltin="1"/>
    <cellStyle name="60% - Accent4" xfId="17189" builtinId="44" hidden="1" customBuiltin="1"/>
    <cellStyle name="60% - Accent4" xfId="20065" builtinId="44" hidden="1" customBuiltin="1"/>
    <cellStyle name="60% - Accent4" xfId="20485" builtinId="44" hidden="1" customBuiltin="1"/>
    <cellStyle name="60% - Accent4" xfId="5570" builtinId="44" hidden="1" customBuiltin="1"/>
    <cellStyle name="60% - Accent4" xfId="4645" builtinId="44" hidden="1" customBuiltin="1"/>
    <cellStyle name="60% - Accent4" xfId="22425" builtinId="44" hidden="1" customBuiltin="1"/>
    <cellStyle name="60% - Accent4" xfId="22462" builtinId="44" hidden="1" customBuiltin="1"/>
    <cellStyle name="60% - Accent4" xfId="5476" builtinId="44" hidden="1" customBuiltin="1"/>
    <cellStyle name="60% - Accent4" xfId="21022" builtinId="44" hidden="1" customBuiltin="1"/>
    <cellStyle name="60% - Accent4" xfId="22487" builtinId="44" hidden="1" customBuiltin="1"/>
    <cellStyle name="60% - Accent4" xfId="22526" builtinId="44" hidden="1" customBuiltin="1"/>
    <cellStyle name="60% - Accent4" xfId="22563" builtinId="44" hidden="1" customBuiltin="1"/>
    <cellStyle name="60% - Accent4" xfId="22598" builtinId="44" hidden="1" customBuiltin="1"/>
    <cellStyle name="60% - Accent4" xfId="22615" builtinId="44" hidden="1" customBuiltin="1"/>
    <cellStyle name="60% - Accent4" xfId="22660" builtinId="44" hidden="1" customBuiltin="1"/>
    <cellStyle name="60% - Accent4" xfId="22692" builtinId="44" hidden="1" customBuiltin="1"/>
    <cellStyle name="60% - Accent4" xfId="22726" builtinId="44" hidden="1" customBuiltin="1"/>
    <cellStyle name="60% - Accent4" xfId="22758" builtinId="44" hidden="1" customBuiltin="1"/>
    <cellStyle name="60% - Accent4" xfId="22789" builtinId="44" hidden="1" customBuiltin="1"/>
    <cellStyle name="60% - Accent4" xfId="22733" builtinId="44" hidden="1" customBuiltin="1"/>
    <cellStyle name="60% - Accent4" xfId="22659" builtinId="44" hidden="1" customBuiltin="1"/>
    <cellStyle name="60% - Accent4" xfId="22813" builtinId="44" hidden="1" customBuiltin="1"/>
    <cellStyle name="60% - Accent4" xfId="22848" builtinId="44" hidden="1" customBuiltin="1"/>
    <cellStyle name="60% - Accent4" xfId="22884" builtinId="44" hidden="1" customBuiltin="1"/>
    <cellStyle name="60% - Accent4" xfId="22918" builtinId="44" hidden="1" customBuiltin="1"/>
    <cellStyle name="60% - Accent4" xfId="22957" builtinId="44" hidden="1" customBuiltin="1"/>
    <cellStyle name="60% - Accent4" xfId="23002" builtinId="44" hidden="1" customBuiltin="1"/>
    <cellStyle name="60% - Accent4" xfId="23034" builtinId="44" hidden="1" customBuiltin="1"/>
    <cellStyle name="60% - Accent4" xfId="23068" builtinId="44" hidden="1" customBuiltin="1"/>
    <cellStyle name="60% - Accent4" xfId="23100" builtinId="44" hidden="1" customBuiltin="1"/>
    <cellStyle name="60% - Accent4" xfId="23131" builtinId="44" hidden="1" customBuiltin="1"/>
    <cellStyle name="60% - Accent4" xfId="23075" builtinId="44" hidden="1" customBuiltin="1"/>
    <cellStyle name="60% - Accent4" xfId="23001" builtinId="44" hidden="1" customBuiltin="1"/>
    <cellStyle name="60% - Accent4" xfId="23155" builtinId="44" hidden="1" customBuiltin="1"/>
    <cellStyle name="60% - Accent4" xfId="23190" builtinId="44" hidden="1" customBuiltin="1"/>
    <cellStyle name="60% - Accent4" xfId="23226" builtinId="44" hidden="1" customBuiltin="1"/>
    <cellStyle name="60% - Accent4" xfId="23260" builtinId="44" hidden="1" customBuiltin="1"/>
    <cellStyle name="60% - Accent4" xfId="23289" builtinId="44" hidden="1" customBuiltin="1"/>
    <cellStyle name="60% - Accent4" xfId="23355" builtinId="44" hidden="1" customBuiltin="1"/>
    <cellStyle name="60% - Accent4" xfId="23376" builtinId="44" hidden="1" customBuiltin="1"/>
    <cellStyle name="60% - Accent4" xfId="23399" builtinId="44" hidden="1" customBuiltin="1"/>
    <cellStyle name="60% - Accent4" xfId="23421" builtinId="44" hidden="1" customBuiltin="1"/>
    <cellStyle name="60% - Accent4" xfId="23442" builtinId="44" hidden="1" customBuiltin="1"/>
    <cellStyle name="60% - Accent4" xfId="23473" builtinId="44" hidden="1" customBuiltin="1"/>
    <cellStyle name="60% - Accent4" xfId="23669" builtinId="44" hidden="1" customBuiltin="1"/>
    <cellStyle name="60% - Accent4" xfId="23691" builtinId="44" hidden="1" customBuiltin="1"/>
    <cellStyle name="60% - Accent4" xfId="23719" builtinId="44" hidden="1" customBuiltin="1"/>
    <cellStyle name="60% - Accent4" xfId="23745" builtinId="44" hidden="1" customBuiltin="1"/>
    <cellStyle name="60% - Accent4" xfId="23769" builtinId="44" hidden="1" customBuiltin="1"/>
    <cellStyle name="60% - Accent4" xfId="23627" builtinId="44" hidden="1" customBuiltin="1"/>
    <cellStyle name="60% - Accent4" xfId="23811" builtinId="44" hidden="1" customBuiltin="1"/>
    <cellStyle name="60% - Accent4" xfId="23844" builtinId="44" hidden="1" customBuiltin="1"/>
    <cellStyle name="60% - Accent4" xfId="23877" builtinId="44" hidden="1" customBuiltin="1"/>
    <cellStyle name="60% - Accent4" xfId="23910" builtinId="44" hidden="1" customBuiltin="1"/>
    <cellStyle name="60% - Accent4" xfId="23940" builtinId="44" hidden="1" customBuiltin="1"/>
    <cellStyle name="60% - Accent4" xfId="23883" builtinId="44" hidden="1" customBuiltin="1"/>
    <cellStyle name="60% - Accent4" xfId="23809" builtinId="44" hidden="1" customBuiltin="1"/>
    <cellStyle name="60% - Accent4" xfId="23957" builtinId="44" hidden="1" customBuiltin="1"/>
    <cellStyle name="60% - Accent4" xfId="23986" builtinId="44" hidden="1" customBuiltin="1"/>
    <cellStyle name="60% - Accent4" xfId="24012" builtinId="44" hidden="1" customBuiltin="1"/>
    <cellStyle name="60% - Accent4" xfId="24035" builtinId="44" hidden="1" customBuiltin="1"/>
    <cellStyle name="60% - Accent4" xfId="24047" builtinId="44" hidden="1" customBuiltin="1"/>
    <cellStyle name="60% - Accent4" xfId="24083" builtinId="44" hidden="1" customBuiltin="1"/>
    <cellStyle name="60% - Accent4" xfId="24113" builtinId="44" hidden="1" customBuiltin="1"/>
    <cellStyle name="60% - Accent4" xfId="24144" builtinId="44" hidden="1" customBuiltin="1"/>
    <cellStyle name="60% - Accent4" xfId="24173" builtinId="44" hidden="1" customBuiltin="1"/>
    <cellStyle name="60% - Accent4" xfId="24201" builtinId="44" hidden="1" customBuiltin="1"/>
    <cellStyle name="60% - Accent4" xfId="24150" builtinId="44" hidden="1" customBuiltin="1"/>
    <cellStyle name="60% - Accent4" xfId="24082" builtinId="44" hidden="1" customBuiltin="1"/>
    <cellStyle name="60% - Accent4" xfId="24218" builtinId="44" hidden="1" customBuiltin="1"/>
    <cellStyle name="60% - Accent4" xfId="24242" builtinId="44" hidden="1" customBuiltin="1"/>
    <cellStyle name="60% - Accent4" xfId="24266" builtinId="44" hidden="1" customBuiltin="1"/>
    <cellStyle name="60% - Accent4" xfId="24289" builtinId="44" hidden="1" customBuiltin="1"/>
    <cellStyle name="60% - Accent4" xfId="24320" builtinId="44" hidden="1" customBuiltin="1"/>
    <cellStyle name="60% - Accent4" xfId="24357" builtinId="44" hidden="1" customBuiltin="1"/>
    <cellStyle name="60% - Accent4" xfId="24387" builtinId="44" hidden="1" customBuiltin="1"/>
    <cellStyle name="60% - Accent4" xfId="24418" builtinId="44" hidden="1" customBuiltin="1"/>
    <cellStyle name="60% - Accent4" xfId="24447" builtinId="44" hidden="1" customBuiltin="1"/>
    <cellStyle name="60% - Accent4" xfId="24475" builtinId="44" hidden="1" customBuiltin="1"/>
    <cellStyle name="60% - Accent4" xfId="24424" builtinId="44" hidden="1" customBuiltin="1"/>
    <cellStyle name="60% - Accent4" xfId="24356" builtinId="44" hidden="1" customBuiltin="1"/>
    <cellStyle name="60% - Accent4" xfId="24492" builtinId="44" hidden="1" customBuiltin="1"/>
    <cellStyle name="60% - Accent4" xfId="24517" builtinId="44" hidden="1" customBuiltin="1"/>
    <cellStyle name="60% - Accent4" xfId="24541" builtinId="44" hidden="1" customBuiltin="1"/>
    <cellStyle name="60% - Accent4" xfId="24564" builtinId="44" hidden="1" customBuiltin="1"/>
    <cellStyle name="60% - Accent4" xfId="24594" builtinId="44" hidden="1" customBuiltin="1"/>
    <cellStyle name="60% - Accent4" xfId="23577" builtinId="44" hidden="1" customBuiltin="1"/>
    <cellStyle name="60% - Accent4" xfId="23514" builtinId="44" hidden="1" customBuiltin="1"/>
    <cellStyle name="60% - Accent4" xfId="23551" builtinId="44" hidden="1" customBuiltin="1"/>
    <cellStyle name="60% - Accent4" xfId="23575" builtinId="44" hidden="1" customBuiltin="1"/>
    <cellStyle name="60% - Accent4" xfId="23455" builtinId="44" hidden="1" customBuiltin="1"/>
    <cellStyle name="60% - Accent4" xfId="23484" builtinId="44" hidden="1" customBuiltin="1"/>
    <cellStyle name="60% - Accent4" xfId="24737" builtinId="44" hidden="1" customBuiltin="1"/>
    <cellStyle name="60% - Accent4" xfId="24758" builtinId="44" hidden="1" customBuiltin="1"/>
    <cellStyle name="60% - Accent4" xfId="24781" builtinId="44" hidden="1" customBuiltin="1"/>
    <cellStyle name="60% - Accent4" xfId="24802" builtinId="44" hidden="1" customBuiltin="1"/>
    <cellStyle name="60% - Accent4" xfId="24823" builtinId="44" hidden="1" customBuiltin="1"/>
    <cellStyle name="60% - Accent4" xfId="24702" builtinId="44" hidden="1" customBuiltin="1"/>
    <cellStyle name="60% - Accent4" xfId="24862" builtinId="44" hidden="1" customBuiltin="1"/>
    <cellStyle name="60% - Accent4" xfId="24894" builtinId="44" hidden="1" customBuiltin="1"/>
    <cellStyle name="60% - Accent4" xfId="24927" builtinId="44" hidden="1" customBuiltin="1"/>
    <cellStyle name="60% - Accent4" xfId="24958" builtinId="44" hidden="1" customBuiltin="1"/>
    <cellStyle name="60% - Accent4" xfId="24988" builtinId="44" hidden="1" customBuiltin="1"/>
    <cellStyle name="60% - Accent4" xfId="24933" builtinId="44" hidden="1" customBuiltin="1"/>
    <cellStyle name="60% - Accent4" xfId="24860" builtinId="44" hidden="1" customBuiltin="1"/>
    <cellStyle name="60% - Accent4" xfId="25005" builtinId="44" hidden="1" customBuiltin="1"/>
    <cellStyle name="60% - Accent4" xfId="25032" builtinId="44" hidden="1" customBuiltin="1"/>
    <cellStyle name="60% - Accent4" xfId="25056" builtinId="44" hidden="1" customBuiltin="1"/>
    <cellStyle name="60% - Accent4" xfId="25080" builtinId="44" hidden="1" customBuiltin="1"/>
    <cellStyle name="60% - Accent4" xfId="25090" builtinId="44" hidden="1" customBuiltin="1"/>
    <cellStyle name="60% - Accent4" xfId="25126" builtinId="44" hidden="1" customBuiltin="1"/>
    <cellStyle name="60% - Accent4" xfId="25156" builtinId="44" hidden="1" customBuiltin="1"/>
    <cellStyle name="60% - Accent4" xfId="25187" builtinId="44" hidden="1" customBuiltin="1"/>
    <cellStyle name="60% - Accent4" xfId="25215" builtinId="44" hidden="1" customBuiltin="1"/>
    <cellStyle name="60% - Accent4" xfId="25243" builtinId="44" hidden="1" customBuiltin="1"/>
    <cellStyle name="60% - Accent4" xfId="25193" builtinId="44" hidden="1" customBuiltin="1"/>
    <cellStyle name="60% - Accent4" xfId="25125" builtinId="44" hidden="1" customBuiltin="1"/>
    <cellStyle name="60% - Accent4" xfId="25258" builtinId="44" hidden="1" customBuiltin="1"/>
    <cellStyle name="60% - Accent4" xfId="25283" builtinId="44" hidden="1" customBuiltin="1"/>
    <cellStyle name="60% - Accent4" xfId="25307" builtinId="44" hidden="1" customBuiltin="1"/>
    <cellStyle name="60% - Accent4" xfId="25331" builtinId="44" hidden="1" customBuiltin="1"/>
    <cellStyle name="60% - Accent4" xfId="25361" builtinId="44" hidden="1" customBuiltin="1"/>
    <cellStyle name="60% - Accent4" xfId="25397" builtinId="44" hidden="1" customBuiltin="1"/>
    <cellStyle name="60% - Accent4" xfId="25427" builtinId="44" hidden="1" customBuiltin="1"/>
    <cellStyle name="60% - Accent4" xfId="25458" builtinId="44" hidden="1" customBuiltin="1"/>
    <cellStyle name="60% - Accent4" xfId="25486" builtinId="44" hidden="1" customBuiltin="1"/>
    <cellStyle name="60% - Accent4" xfId="25514" builtinId="44" hidden="1" customBuiltin="1"/>
    <cellStyle name="60% - Accent4" xfId="25464" builtinId="44" hidden="1" customBuiltin="1"/>
    <cellStyle name="60% - Accent4" xfId="25396" builtinId="44" hidden="1" customBuiltin="1"/>
    <cellStyle name="60% - Accent4" xfId="25531" builtinId="44" hidden="1" customBuiltin="1"/>
    <cellStyle name="60% - Accent4" xfId="25555" builtinId="44" hidden="1" customBuiltin="1"/>
    <cellStyle name="60% - Accent4" xfId="25578" builtinId="44" hidden="1" customBuiltin="1"/>
    <cellStyle name="60% - Accent4" xfId="25601" builtinId="44" hidden="1" customBuiltin="1"/>
    <cellStyle name="60% - Accent4" xfId="25622" builtinId="44" hidden="1" customBuiltin="1"/>
    <cellStyle name="60% - Accent4" xfId="17012" builtinId="44" hidden="1" customBuiltin="1"/>
    <cellStyle name="60% - Accent4" xfId="23449" builtinId="44" hidden="1" customBuiltin="1"/>
    <cellStyle name="60% - Accent4" xfId="5882" builtinId="44" hidden="1" customBuiltin="1"/>
    <cellStyle name="60% - Accent4" xfId="4928" builtinId="44" hidden="1" customBuiltin="1"/>
    <cellStyle name="60% - Accent4" xfId="20107" builtinId="44" hidden="1" customBuiltin="1"/>
    <cellStyle name="60% - Accent4" xfId="5154" builtinId="44" hidden="1" customBuiltin="1"/>
    <cellStyle name="60% - Accent4" xfId="4563" builtinId="44" hidden="1" customBuiltin="1"/>
    <cellStyle name="60% - Accent4" xfId="25304" builtinId="44" hidden="1" customBuiltin="1"/>
    <cellStyle name="60% - Accent4" xfId="5131" builtinId="44" hidden="1" customBuiltin="1"/>
    <cellStyle name="60% - Accent4" xfId="14544" builtinId="44" hidden="1" customBuiltin="1"/>
    <cellStyle name="60% - Accent4" xfId="20473" builtinId="44" hidden="1" customBuiltin="1"/>
    <cellStyle name="60% - Accent4" xfId="23308" builtinId="44" hidden="1" customBuiltin="1"/>
    <cellStyle name="60% - Accent4" xfId="23684" builtinId="44" hidden="1" customBuiltin="1"/>
    <cellStyle name="60% - Accent4" xfId="17067" builtinId="44" hidden="1" customBuiltin="1"/>
    <cellStyle name="60% - Accent4" xfId="17712" builtinId="44" hidden="1" customBuiltin="1"/>
    <cellStyle name="60% - Accent4" xfId="25593" builtinId="44" hidden="1" customBuiltin="1"/>
    <cellStyle name="60% - Accent4" xfId="25630" builtinId="44" hidden="1" customBuiltin="1"/>
    <cellStyle name="60% - Accent4" xfId="4319" builtinId="44" hidden="1" customBuiltin="1"/>
    <cellStyle name="60% - Accent4" xfId="24210" builtinId="44" hidden="1" customBuiltin="1"/>
    <cellStyle name="60% - Accent4" xfId="25655" builtinId="44" hidden="1" customBuiltin="1"/>
    <cellStyle name="60% - Accent4" xfId="25693" builtinId="44" hidden="1" customBuiltin="1"/>
    <cellStyle name="60% - Accent4" xfId="25729" builtinId="44" hidden="1" customBuiltin="1"/>
    <cellStyle name="60% - Accent4" xfId="25764" builtinId="44" hidden="1" customBuiltin="1"/>
    <cellStyle name="60% - Accent4" xfId="25781" builtinId="44" hidden="1" customBuiltin="1"/>
    <cellStyle name="60% - Accent4" xfId="25826" builtinId="44" hidden="1" customBuiltin="1"/>
    <cellStyle name="60% - Accent4" xfId="25858" builtinId="44" hidden="1" customBuiltin="1"/>
    <cellStyle name="60% - Accent4" xfId="25892" builtinId="44" hidden="1" customBuiltin="1"/>
    <cellStyle name="60% - Accent4" xfId="25924" builtinId="44" hidden="1" customBuiltin="1"/>
    <cellStyle name="60% - Accent4" xfId="25955" builtinId="44" hidden="1" customBuiltin="1"/>
    <cellStyle name="60% - Accent4" xfId="25899" builtinId="44" hidden="1" customBuiltin="1"/>
    <cellStyle name="60% - Accent4" xfId="25825" builtinId="44" hidden="1" customBuiltin="1"/>
    <cellStyle name="60% - Accent4" xfId="25979" builtinId="44" hidden="1" customBuiltin="1"/>
    <cellStyle name="60% - Accent4" xfId="26014" builtinId="44" hidden="1" customBuiltin="1"/>
    <cellStyle name="60% - Accent4" xfId="26050" builtinId="44" hidden="1" customBuiltin="1"/>
    <cellStyle name="60% - Accent4" xfId="26084" builtinId="44" hidden="1" customBuiltin="1"/>
    <cellStyle name="60% - Accent4" xfId="26118" builtinId="44" hidden="1" customBuiltin="1"/>
    <cellStyle name="60% - Accent4" xfId="26155" builtinId="44" hidden="1" customBuiltin="1"/>
    <cellStyle name="60% - Accent4" xfId="26184" builtinId="44" hidden="1" customBuiltin="1"/>
    <cellStyle name="60% - Accent4" xfId="26215" builtinId="44" hidden="1" customBuiltin="1"/>
    <cellStyle name="60% - Accent4" xfId="26244" builtinId="44" hidden="1" customBuiltin="1"/>
    <cellStyle name="60% - Accent4" xfId="26272" builtinId="44" hidden="1" customBuiltin="1"/>
    <cellStyle name="60% - Accent4" xfId="26220" builtinId="44" hidden="1" customBuiltin="1"/>
    <cellStyle name="60% - Accent4" xfId="26154" builtinId="44" hidden="1" customBuiltin="1"/>
    <cellStyle name="60% - Accent4" xfId="26286" builtinId="44" hidden="1" customBuiltin="1"/>
    <cellStyle name="60% - Accent4" xfId="26308" builtinId="44" hidden="1" customBuiltin="1"/>
    <cellStyle name="60% - Accent4" xfId="26331" builtinId="44" hidden="1" customBuiltin="1"/>
    <cellStyle name="60% - Accent4" xfId="26352" builtinId="44" hidden="1" customBuiltin="1"/>
    <cellStyle name="60% - Accent4" xfId="26374" builtinId="44" hidden="1" customBuiltin="1"/>
    <cellStyle name="60% - Accent4" xfId="26396" builtinId="44" hidden="1" customBuiltin="1"/>
    <cellStyle name="60% - Accent4" xfId="26417" builtinId="44" hidden="1" customBuiltin="1"/>
    <cellStyle name="60% - Accent4" xfId="26439" builtinId="44" hidden="1" customBuiltin="1"/>
    <cellStyle name="60% - Accent4" xfId="26461" builtinId="44" hidden="1" customBuiltin="1"/>
    <cellStyle name="60% - Accent4" xfId="26482" builtinId="44" hidden="1" customBuiltin="1"/>
    <cellStyle name="60% - Accent4" xfId="26507" builtinId="44" hidden="1" customBuiltin="1"/>
    <cellStyle name="60% - Accent4" xfId="26686" builtinId="44" hidden="1" customBuiltin="1"/>
    <cellStyle name="60% - Accent4" xfId="26707" builtinId="44" hidden="1" customBuiltin="1"/>
    <cellStyle name="60% - Accent4" xfId="26730" builtinId="44" hidden="1" customBuiltin="1"/>
    <cellStyle name="60% - Accent4" xfId="26752" builtinId="44" hidden="1" customBuiltin="1"/>
    <cellStyle name="60% - Accent4" xfId="26773" builtinId="44" hidden="1" customBuiltin="1"/>
    <cellStyle name="60% - Accent4" xfId="26649" builtinId="44" hidden="1" customBuiltin="1"/>
    <cellStyle name="60% - Accent4" xfId="26811" builtinId="44" hidden="1" customBuiltin="1"/>
    <cellStyle name="60% - Accent4" xfId="26842" builtinId="44" hidden="1" customBuiltin="1"/>
    <cellStyle name="60% - Accent4" xfId="26875" builtinId="44" hidden="1" customBuiltin="1"/>
    <cellStyle name="60% - Accent4" xfId="26906" builtinId="44" hidden="1" customBuiltin="1"/>
    <cellStyle name="60% - Accent4" xfId="26936" builtinId="44" hidden="1" customBuiltin="1"/>
    <cellStyle name="60% - Accent4" xfId="26880" builtinId="44" hidden="1" customBuiltin="1"/>
    <cellStyle name="60% - Accent4" xfId="26809" builtinId="44" hidden="1" customBuiltin="1"/>
    <cellStyle name="60% - Accent4" xfId="26951" builtinId="44" hidden="1" customBuiltin="1"/>
    <cellStyle name="60% - Accent4" xfId="26976" builtinId="44" hidden="1" customBuiltin="1"/>
    <cellStyle name="60% - Accent4" xfId="26998" builtinId="44" hidden="1" customBuiltin="1"/>
    <cellStyle name="60% - Accent4" xfId="27019" builtinId="44" hidden="1" customBuiltin="1"/>
    <cellStyle name="60% - Accent4" xfId="27030" builtinId="44" hidden="1" customBuiltin="1"/>
    <cellStyle name="60% - Accent4" xfId="27065" builtinId="44" hidden="1" customBuiltin="1"/>
    <cellStyle name="60% - Accent4" xfId="27094" builtinId="44" hidden="1" customBuiltin="1"/>
    <cellStyle name="60% - Accent4" xfId="27125" builtinId="44" hidden="1" customBuiltin="1"/>
    <cellStyle name="60% - Accent4" xfId="27153" builtinId="44" hidden="1" customBuiltin="1"/>
    <cellStyle name="60% - Accent4" xfId="27181" builtinId="44" hidden="1" customBuiltin="1"/>
    <cellStyle name="60% - Accent4" xfId="27130" builtinId="44" hidden="1" customBuiltin="1"/>
    <cellStyle name="60% - Accent4" xfId="27064" builtinId="44" hidden="1" customBuiltin="1"/>
    <cellStyle name="60% - Accent4" xfId="27195" builtinId="44" hidden="1" customBuiltin="1"/>
    <cellStyle name="60% - Accent4" xfId="27217" builtinId="44" hidden="1" customBuiltin="1"/>
    <cellStyle name="60% - Accent4" xfId="27239" builtinId="44" hidden="1" customBuiltin="1"/>
    <cellStyle name="60% - Accent4" xfId="27260" builtinId="44" hidden="1" customBuiltin="1"/>
    <cellStyle name="60% - Accent4" xfId="27290" builtinId="44" hidden="1" customBuiltin="1"/>
    <cellStyle name="60% - Accent4" xfId="27325" builtinId="44" hidden="1" customBuiltin="1"/>
    <cellStyle name="60% - Accent4" xfId="27354" builtinId="44" hidden="1" customBuiltin="1"/>
    <cellStyle name="60% - Accent4" xfId="27385" builtinId="44" hidden="1" customBuiltin="1"/>
    <cellStyle name="60% - Accent4" xfId="27413" builtinId="44" hidden="1" customBuiltin="1"/>
    <cellStyle name="60% - Accent4" xfId="27441" builtinId="44" hidden="1" customBuiltin="1"/>
    <cellStyle name="60% - Accent4" xfId="27390" builtinId="44" hidden="1" customBuiltin="1"/>
    <cellStyle name="60% - Accent4" xfId="27324" builtinId="44" hidden="1" customBuiltin="1"/>
    <cellStyle name="60% - Accent4" xfId="27455" builtinId="44" hidden="1" customBuiltin="1"/>
    <cellStyle name="60% - Accent4" xfId="27477" builtinId="44" hidden="1" customBuiltin="1"/>
    <cellStyle name="60% - Accent4" xfId="27499" builtinId="44" hidden="1" customBuiltin="1"/>
    <cellStyle name="60% - Accent4" xfId="27520" builtinId="44" hidden="1" customBuiltin="1"/>
    <cellStyle name="60% - Accent4" xfId="27541" builtinId="44" hidden="1" customBuiltin="1"/>
    <cellStyle name="60% - Accent4" xfId="26601" builtinId="44" hidden="1" customBuiltin="1"/>
    <cellStyle name="60% - Accent4" xfId="26544" builtinId="44" hidden="1" customBuiltin="1"/>
    <cellStyle name="60% - Accent4" xfId="26578" builtinId="44" hidden="1" customBuiltin="1"/>
    <cellStyle name="60% - Accent4" xfId="26599" builtinId="44" hidden="1" customBuiltin="1"/>
    <cellStyle name="60% - Accent4" xfId="26490" builtinId="44" hidden="1" customBuiltin="1"/>
    <cellStyle name="60% - Accent4" xfId="26518" builtinId="44" hidden="1" customBuiltin="1"/>
    <cellStyle name="60% - Accent4" xfId="27594" builtinId="44" hidden="1" customBuiltin="1"/>
    <cellStyle name="60% - Accent4" xfId="27615" builtinId="44" hidden="1" customBuiltin="1"/>
    <cellStyle name="60% - Accent4" xfId="27638" builtinId="44" hidden="1" customBuiltin="1"/>
    <cellStyle name="60% - Accent4" xfId="27659" builtinId="44" hidden="1" customBuiltin="1"/>
    <cellStyle name="60% - Accent4" xfId="27680" builtinId="44" hidden="1" customBuiltin="1"/>
    <cellStyle name="60% - Accent4" xfId="27559" builtinId="44" hidden="1" customBuiltin="1"/>
    <cellStyle name="60% - Accent4" xfId="27717" builtinId="44" hidden="1" customBuiltin="1"/>
    <cellStyle name="60% - Accent4" xfId="27748" builtinId="44" hidden="1" customBuiltin="1"/>
    <cellStyle name="60% - Accent4" xfId="27781" builtinId="44" hidden="1" customBuiltin="1"/>
    <cellStyle name="60% - Accent4" xfId="27811" builtinId="44" hidden="1" customBuiltin="1"/>
    <cellStyle name="60% - Accent4" xfId="27841" builtinId="44" hidden="1" customBuiltin="1"/>
    <cellStyle name="60% - Accent4" xfId="27786" builtinId="44" hidden="1" customBuiltin="1"/>
    <cellStyle name="60% - Accent4" xfId="27715" builtinId="44" hidden="1" customBuiltin="1"/>
    <cellStyle name="60% - Accent4" xfId="27856" builtinId="44" hidden="1" customBuiltin="1"/>
    <cellStyle name="60% - Accent4" xfId="27881" builtinId="44" hidden="1" customBuiltin="1"/>
    <cellStyle name="60% - Accent4" xfId="27902" builtinId="44" hidden="1" customBuiltin="1"/>
    <cellStyle name="60% - Accent4" xfId="27923" builtinId="44" hidden="1" customBuiltin="1"/>
    <cellStyle name="60% - Accent4" xfId="27933" builtinId="44" hidden="1" customBuiltin="1"/>
    <cellStyle name="60% - Accent4" xfId="27967" builtinId="44" hidden="1" customBuiltin="1"/>
    <cellStyle name="60% - Accent4" xfId="27996" builtinId="44" hidden="1" customBuiltin="1"/>
    <cellStyle name="60% - Accent4" xfId="28027" builtinId="44" hidden="1" customBuiltin="1"/>
    <cellStyle name="60% - Accent4" xfId="28054" builtinId="44" hidden="1" customBuiltin="1"/>
    <cellStyle name="60% - Accent4" xfId="28082" builtinId="44" hidden="1" customBuiltin="1"/>
    <cellStyle name="60% - Accent4" xfId="28032" builtinId="44" hidden="1" customBuiltin="1"/>
    <cellStyle name="60% - Accent4" xfId="27966" builtinId="44" hidden="1" customBuiltin="1"/>
    <cellStyle name="60% - Accent4" xfId="28096" builtinId="44" hidden="1" customBuiltin="1"/>
    <cellStyle name="60% - Accent4" xfId="28118" builtinId="44" hidden="1" customBuiltin="1"/>
    <cellStyle name="60% - Accent4" xfId="28139" builtinId="44" hidden="1" customBuiltin="1"/>
    <cellStyle name="60% - Accent4" xfId="28160" builtinId="44" hidden="1" customBuiltin="1"/>
    <cellStyle name="60% - Accent4" xfId="28189" builtinId="44" hidden="1" customBuiltin="1"/>
    <cellStyle name="60% - Accent4" xfId="28223" builtinId="44" hidden="1" customBuiltin="1"/>
    <cellStyle name="60% - Accent4" xfId="28252" builtinId="44" hidden="1" customBuiltin="1"/>
    <cellStyle name="60% - Accent4" xfId="28283" builtinId="44" hidden="1" customBuiltin="1"/>
    <cellStyle name="60% - Accent4" xfId="28310" builtinId="44" hidden="1" customBuiltin="1"/>
    <cellStyle name="60% - Accent4" xfId="28338" builtinId="44" hidden="1" customBuiltin="1"/>
    <cellStyle name="60% - Accent4" xfId="28288" builtinId="44" hidden="1" customBuiltin="1"/>
    <cellStyle name="60% - Accent4" xfId="28222" builtinId="44" hidden="1" customBuiltin="1"/>
    <cellStyle name="60% - Accent4" xfId="28352" builtinId="44" hidden="1" customBuiltin="1"/>
    <cellStyle name="60% - Accent4" xfId="28374" builtinId="44" hidden="1" customBuiltin="1"/>
    <cellStyle name="60% - Accent4" xfId="28395" builtinId="44" hidden="1" customBuiltin="1"/>
    <cellStyle name="60% - Accent4" xfId="28416" builtinId="44" hidden="1" customBuiltin="1"/>
    <cellStyle name="60% - Accent4" xfId="28437" builtinId="44" hidden="1" customBuiltin="1"/>
    <cellStyle name="60% - Accent5" xfId="39" builtinId="48" hidden="1" customBuiltin="1"/>
    <cellStyle name="60% - Accent5" xfId="87" builtinId="48" hidden="1" customBuiltin="1"/>
    <cellStyle name="60% - Accent5" xfId="122" builtinId="48" hidden="1" customBuiltin="1"/>
    <cellStyle name="60% - Accent5" xfId="165" builtinId="48" hidden="1" customBuiltin="1"/>
    <cellStyle name="60% - Accent5" xfId="207" builtinId="48" hidden="1" customBuiltin="1"/>
    <cellStyle name="60% - Accent5" xfId="241" builtinId="48" hidden="1" customBuiltin="1"/>
    <cellStyle name="60% - Accent5" xfId="278" builtinId="48" hidden="1" customBuiltin="1"/>
    <cellStyle name="60% - Accent5" xfId="315" builtinId="48" hidden="1" customBuiltin="1"/>
    <cellStyle name="60% - Accent5" xfId="349" builtinId="48" hidden="1" customBuiltin="1"/>
    <cellStyle name="60% - Accent5" xfId="384" builtinId="48" hidden="1" customBuiltin="1"/>
    <cellStyle name="60% - Accent5" xfId="472" builtinId="48" hidden="1" customBuiltin="1"/>
    <cellStyle name="60% - Accent5" xfId="506" builtinId="48" hidden="1" customBuiltin="1"/>
    <cellStyle name="60% - Accent5" xfId="542" builtinId="48" hidden="1" customBuiltin="1"/>
    <cellStyle name="60% - Accent5" xfId="578" builtinId="48" hidden="1" customBuiltin="1"/>
    <cellStyle name="60% - Accent5" xfId="612" builtinId="48" hidden="1" customBuiltin="1"/>
    <cellStyle name="60% - Accent5" xfId="417" builtinId="48" hidden="1" customBuiltin="1"/>
    <cellStyle name="60% - Accent5" xfId="663" builtinId="48" hidden="1" customBuiltin="1"/>
    <cellStyle name="60% - Accent5" xfId="697" builtinId="48" hidden="1" customBuiltin="1"/>
    <cellStyle name="60% - Accent5" xfId="734" builtinId="48" hidden="1" customBuiltin="1"/>
    <cellStyle name="60% - Accent5" xfId="769" builtinId="48" hidden="1" customBuiltin="1"/>
    <cellStyle name="60% - Accent5" xfId="803" builtinId="48" hidden="1" customBuiltin="1"/>
    <cellStyle name="60% - Accent5" xfId="802" builtinId="48" hidden="1" customBuiltin="1"/>
    <cellStyle name="60% - Accent5" xfId="724" builtinId="48" hidden="1" customBuiltin="1"/>
    <cellStyle name="60% - Accent5" xfId="828" builtinId="48" hidden="1" customBuiltin="1"/>
    <cellStyle name="60% - Accent5" xfId="866" builtinId="48" hidden="1" customBuiltin="1"/>
    <cellStyle name="60% - Accent5" xfId="902" builtinId="48" hidden="1" customBuiltin="1"/>
    <cellStyle name="60% - Accent5" xfId="937" builtinId="48" hidden="1" customBuiltin="1"/>
    <cellStyle name="60% - Accent5" xfId="953" builtinId="48" hidden="1" customBuiltin="1"/>
    <cellStyle name="60% - Accent5" xfId="999" builtinId="48" hidden="1" customBuiltin="1"/>
    <cellStyle name="60% - Accent5" xfId="1031" builtinId="48" hidden="1" customBuiltin="1"/>
    <cellStyle name="60% - Accent5" xfId="1065" builtinId="48" hidden="1" customBuiltin="1"/>
    <cellStyle name="60% - Accent5" xfId="1097" builtinId="48" hidden="1" customBuiltin="1"/>
    <cellStyle name="60% - Accent5" xfId="1128" builtinId="48" hidden="1" customBuiltin="1"/>
    <cellStyle name="60% - Accent5" xfId="1127" builtinId="48" hidden="1" customBuiltin="1"/>
    <cellStyle name="60% - Accent5" xfId="1057" builtinId="48" hidden="1" customBuiltin="1"/>
    <cellStyle name="60% - Accent5" xfId="1152" builtinId="48" hidden="1" customBuiltin="1"/>
    <cellStyle name="60% - Accent5" xfId="1187" builtinId="48" hidden="1" customBuiltin="1"/>
    <cellStyle name="60% - Accent5" xfId="1223" builtinId="48" hidden="1" customBuiltin="1"/>
    <cellStyle name="60% - Accent5" xfId="1257" builtinId="48" hidden="1" customBuiltin="1"/>
    <cellStyle name="60% - Accent5" xfId="1295" builtinId="48" hidden="1" customBuiltin="1"/>
    <cellStyle name="60% - Accent5" xfId="1341" builtinId="48" hidden="1" customBuiltin="1"/>
    <cellStyle name="60% - Accent5" xfId="1373" builtinId="48" hidden="1" customBuiltin="1"/>
    <cellStyle name="60% - Accent5" xfId="1407" builtinId="48" hidden="1" customBuiltin="1"/>
    <cellStyle name="60% - Accent5" xfId="1439" builtinId="48" hidden="1" customBuiltin="1"/>
    <cellStyle name="60% - Accent5" xfId="1470" builtinId="48" hidden="1" customBuiltin="1"/>
    <cellStyle name="60% - Accent5" xfId="1469" builtinId="48" hidden="1" customBuiltin="1"/>
    <cellStyle name="60% - Accent5" xfId="1399" builtinId="48" hidden="1" customBuiltin="1"/>
    <cellStyle name="60% - Accent5" xfId="1494" builtinId="48" hidden="1" customBuiltin="1"/>
    <cellStyle name="60% - Accent5" xfId="1529" builtinId="48" hidden="1" customBuiltin="1"/>
    <cellStyle name="60% - Accent5" xfId="1565" builtinId="48" hidden="1" customBuiltin="1"/>
    <cellStyle name="60% - Accent5" xfId="1599" builtinId="48" hidden="1" customBuiltin="1"/>
    <cellStyle name="60% - Accent5" xfId="1634" builtinId="48" hidden="1" customBuiltin="1"/>
    <cellStyle name="60% - Accent5" xfId="1744" builtinId="48" hidden="1" customBuiltin="1"/>
    <cellStyle name="60% - Accent5" xfId="1765" builtinId="48" hidden="1" customBuiltin="1"/>
    <cellStyle name="60% - Accent5" xfId="1787" builtinId="48" hidden="1" customBuiltin="1"/>
    <cellStyle name="60% - Accent5" xfId="1809" builtinId="48" hidden="1" customBuiltin="1"/>
    <cellStyle name="60% - Accent5" xfId="1830" builtinId="48" hidden="1" customBuiltin="1"/>
    <cellStyle name="60% - Accent5" xfId="1855" builtinId="48" hidden="1" customBuiltin="1"/>
    <cellStyle name="60% - Accent5" xfId="2034" builtinId="48" hidden="1" customBuiltin="1"/>
    <cellStyle name="60% - Accent5" xfId="2055" builtinId="48" hidden="1" customBuiltin="1"/>
    <cellStyle name="60% - Accent5" xfId="2078" builtinId="48" hidden="1" customBuiltin="1"/>
    <cellStyle name="60% - Accent5" xfId="2100" builtinId="48" hidden="1" customBuiltin="1"/>
    <cellStyle name="60% - Accent5" xfId="2121" builtinId="48" hidden="1" customBuiltin="1"/>
    <cellStyle name="60% - Accent5" xfId="2000" builtinId="48" hidden="1" customBuiltin="1"/>
    <cellStyle name="60% - Accent5" xfId="2160" builtinId="48" hidden="1" customBuiltin="1"/>
    <cellStyle name="60% - Accent5" xfId="2191" builtinId="48" hidden="1" customBuiltin="1"/>
    <cellStyle name="60% - Accent5" xfId="2224" builtinId="48" hidden="1" customBuiltin="1"/>
    <cellStyle name="60% - Accent5" xfId="2255" builtinId="48" hidden="1" customBuiltin="1"/>
    <cellStyle name="60% - Accent5" xfId="2285" builtinId="48" hidden="1" customBuiltin="1"/>
    <cellStyle name="60% - Accent5" xfId="2284" builtinId="48" hidden="1" customBuiltin="1"/>
    <cellStyle name="60% - Accent5" xfId="2217" builtinId="48" hidden="1" customBuiltin="1"/>
    <cellStyle name="60% - Accent5" xfId="2299" builtinId="48" hidden="1" customBuiltin="1"/>
    <cellStyle name="60% - Accent5" xfId="2324" builtinId="48" hidden="1" customBuiltin="1"/>
    <cellStyle name="60% - Accent5" xfId="2346" builtinId="48" hidden="1" customBuiltin="1"/>
    <cellStyle name="60% - Accent5" xfId="2367" builtinId="48" hidden="1" customBuiltin="1"/>
    <cellStyle name="60% - Accent5" xfId="2378" builtinId="48" hidden="1" customBuiltin="1"/>
    <cellStyle name="60% - Accent5" xfId="2414" builtinId="48" hidden="1" customBuiltin="1"/>
    <cellStyle name="60% - Accent5" xfId="2443" builtinId="48" hidden="1" customBuiltin="1"/>
    <cellStyle name="60% - Accent5" xfId="2474" builtinId="48" hidden="1" customBuiltin="1"/>
    <cellStyle name="60% - Accent5" xfId="2502" builtinId="48" hidden="1" customBuiltin="1"/>
    <cellStyle name="60% - Accent5" xfId="2530" builtinId="48" hidden="1" customBuiltin="1"/>
    <cellStyle name="60% - Accent5" xfId="2529" builtinId="48" hidden="1" customBuiltin="1"/>
    <cellStyle name="60% - Accent5" xfId="2468" builtinId="48" hidden="1" customBuiltin="1"/>
    <cellStyle name="60% - Accent5" xfId="2543" builtinId="48" hidden="1" customBuiltin="1"/>
    <cellStyle name="60% - Accent5" xfId="2565" builtinId="48" hidden="1" customBuiltin="1"/>
    <cellStyle name="60% - Accent5" xfId="2587" builtinId="48" hidden="1" customBuiltin="1"/>
    <cellStyle name="60% - Accent5" xfId="2608" builtinId="48" hidden="1" customBuiltin="1"/>
    <cellStyle name="60% - Accent5" xfId="2638" builtinId="48" hidden="1" customBuiltin="1"/>
    <cellStyle name="60% - Accent5" xfId="2674" builtinId="48" hidden="1" customBuiltin="1"/>
    <cellStyle name="60% - Accent5" xfId="2703" builtinId="48" hidden="1" customBuiltin="1"/>
    <cellStyle name="60% - Accent5" xfId="2734" builtinId="48" hidden="1" customBuiltin="1"/>
    <cellStyle name="60% - Accent5" xfId="2762" builtinId="48" hidden="1" customBuiltin="1"/>
    <cellStyle name="60% - Accent5" xfId="2790" builtinId="48" hidden="1" customBuiltin="1"/>
    <cellStyle name="60% - Accent5" xfId="2789" builtinId="48" hidden="1" customBuiltin="1"/>
    <cellStyle name="60% - Accent5" xfId="2728" builtinId="48" hidden="1" customBuiltin="1"/>
    <cellStyle name="60% - Accent5" xfId="2803" builtinId="48" hidden="1" customBuiltin="1"/>
    <cellStyle name="60% - Accent5" xfId="2825" builtinId="48" hidden="1" customBuiltin="1"/>
    <cellStyle name="60% - Accent5" xfId="2847" builtinId="48" hidden="1" customBuiltin="1"/>
    <cellStyle name="60% - Accent5" xfId="2868" builtinId="48" hidden="1" customBuiltin="1"/>
    <cellStyle name="60% - Accent5" xfId="2900" builtinId="48" hidden="1" customBuiltin="1"/>
    <cellStyle name="60% - Accent5" xfId="1962" builtinId="48" hidden="1" customBuiltin="1"/>
    <cellStyle name="60% - Accent5" xfId="1957" builtinId="48" hidden="1" customBuiltin="1"/>
    <cellStyle name="60% - Accent5" xfId="1943" builtinId="48" hidden="1" customBuiltin="1"/>
    <cellStyle name="60% - Accent5" xfId="1908" builtinId="48" hidden="1" customBuiltin="1"/>
    <cellStyle name="60% - Accent5" xfId="1973" builtinId="48" hidden="1" customBuiltin="1"/>
    <cellStyle name="60% - Accent5" xfId="1873" builtinId="48" hidden="1" customBuiltin="1"/>
    <cellStyle name="60% - Accent5" xfId="3041" builtinId="48" hidden="1" customBuiltin="1"/>
    <cellStyle name="60% - Accent5" xfId="3062" builtinId="48" hidden="1" customBuiltin="1"/>
    <cellStyle name="60% - Accent5" xfId="3085" builtinId="48" hidden="1" customBuiltin="1"/>
    <cellStyle name="60% - Accent5" xfId="3106" builtinId="48" hidden="1" customBuiltin="1"/>
    <cellStyle name="60% - Accent5" xfId="3127" builtinId="48" hidden="1" customBuiltin="1"/>
    <cellStyle name="60% - Accent5" xfId="3009" builtinId="48" hidden="1" customBuiltin="1"/>
    <cellStyle name="60% - Accent5" xfId="3165" builtinId="48" hidden="1" customBuiltin="1"/>
    <cellStyle name="60% - Accent5" xfId="3196" builtinId="48" hidden="1" customBuiltin="1"/>
    <cellStyle name="60% - Accent5" xfId="3229" builtinId="48" hidden="1" customBuiltin="1"/>
    <cellStyle name="60% - Accent5" xfId="3259" builtinId="48" hidden="1" customBuiltin="1"/>
    <cellStyle name="60% - Accent5" xfId="3289" builtinId="48" hidden="1" customBuiltin="1"/>
    <cellStyle name="60% - Accent5" xfId="3288" builtinId="48" hidden="1" customBuiltin="1"/>
    <cellStyle name="60% - Accent5" xfId="3222" builtinId="48" hidden="1" customBuiltin="1"/>
    <cellStyle name="60% - Accent5" xfId="3303" builtinId="48" hidden="1" customBuiltin="1"/>
    <cellStyle name="60% - Accent5" xfId="3328" builtinId="48" hidden="1" customBuiltin="1"/>
    <cellStyle name="60% - Accent5" xfId="3349" builtinId="48" hidden="1" customBuiltin="1"/>
    <cellStyle name="60% - Accent5" xfId="3370" builtinId="48" hidden="1" customBuiltin="1"/>
    <cellStyle name="60% - Accent5" xfId="3380" builtinId="48" hidden="1" customBuiltin="1"/>
    <cellStyle name="60% - Accent5" xfId="3415" builtinId="48" hidden="1" customBuiltin="1"/>
    <cellStyle name="60% - Accent5" xfId="3444" builtinId="48" hidden="1" customBuiltin="1"/>
    <cellStyle name="60% - Accent5" xfId="3475" builtinId="48" hidden="1" customBuiltin="1"/>
    <cellStyle name="60% - Accent5" xfId="3502" builtinId="48" hidden="1" customBuiltin="1"/>
    <cellStyle name="60% - Accent5" xfId="3530" builtinId="48" hidden="1" customBuiltin="1"/>
    <cellStyle name="60% - Accent5" xfId="3529" builtinId="48" hidden="1" customBuiltin="1"/>
    <cellStyle name="60% - Accent5" xfId="3469" builtinId="48" hidden="1" customBuiltin="1"/>
    <cellStyle name="60% - Accent5" xfId="3543" builtinId="48" hidden="1" customBuiltin="1"/>
    <cellStyle name="60% - Accent5" xfId="3565" builtinId="48" hidden="1" customBuiltin="1"/>
    <cellStyle name="60% - Accent5" xfId="3586" builtinId="48" hidden="1" customBuiltin="1"/>
    <cellStyle name="60% - Accent5" xfId="3607" builtinId="48" hidden="1" customBuiltin="1"/>
    <cellStyle name="60% - Accent5" xfId="3636" builtinId="48" hidden="1" customBuiltin="1"/>
    <cellStyle name="60% - Accent5" xfId="3671" builtinId="48" hidden="1" customBuiltin="1"/>
    <cellStyle name="60% - Accent5" xfId="3700" builtinId="48" hidden="1" customBuiltin="1"/>
    <cellStyle name="60% - Accent5" xfId="3731" builtinId="48" hidden="1" customBuiltin="1"/>
    <cellStyle name="60% - Accent5" xfId="3758" builtinId="48" hidden="1" customBuiltin="1"/>
    <cellStyle name="60% - Accent5" xfId="3786" builtinId="48" hidden="1" customBuiltin="1"/>
    <cellStyle name="60% - Accent5" xfId="3785" builtinId="48" hidden="1" customBuiltin="1"/>
    <cellStyle name="60% - Accent5" xfId="3725" builtinId="48" hidden="1" customBuiltin="1"/>
    <cellStyle name="60% - Accent5" xfId="3799" builtinId="48" hidden="1" customBuiltin="1"/>
    <cellStyle name="60% - Accent5" xfId="3821" builtinId="48" hidden="1" customBuiltin="1"/>
    <cellStyle name="60% - Accent5" xfId="3842" builtinId="48" hidden="1" customBuiltin="1"/>
    <cellStyle name="60% - Accent5" xfId="3863" builtinId="48" hidden="1" customBuiltin="1"/>
    <cellStyle name="60% - Accent5" xfId="3884" builtinId="48" hidden="1" customBuiltin="1"/>
    <cellStyle name="60% - Accent5" xfId="3935" builtinId="48" hidden="1" customBuiltin="1"/>
    <cellStyle name="60% - Accent5" xfId="3969" builtinId="48" hidden="1" customBuiltin="1"/>
    <cellStyle name="60% - Accent5" xfId="4006" builtinId="48" hidden="1" customBuiltin="1"/>
    <cellStyle name="60% - Accent5" xfId="4043" builtinId="48" hidden="1" customBuiltin="1"/>
    <cellStyle name="60% - Accent5" xfId="4077" builtinId="48" hidden="1" customBuiltin="1"/>
    <cellStyle name="60% - Accent5" xfId="4275" builtinId="48" hidden="1" customBuiltin="1"/>
    <cellStyle name="60% - Accent5" xfId="6402" builtinId="48" hidden="1" customBuiltin="1"/>
    <cellStyle name="60% - Accent5" xfId="6427" builtinId="48" hidden="1" customBuiltin="1"/>
    <cellStyle name="60% - Accent5" xfId="6454" builtinId="48" hidden="1" customBuiltin="1"/>
    <cellStyle name="60% - Accent5" xfId="6479" builtinId="48" hidden="1" customBuiltin="1"/>
    <cellStyle name="60% - Accent5" xfId="6501" builtinId="48" hidden="1" customBuiltin="1"/>
    <cellStyle name="60% - Accent5" xfId="6358" builtinId="48" hidden="1" customBuiltin="1"/>
    <cellStyle name="60% - Accent5" xfId="6551" builtinId="48" hidden="1" customBuiltin="1"/>
    <cellStyle name="60% - Accent5" xfId="6585" builtinId="48" hidden="1" customBuiltin="1"/>
    <cellStyle name="60% - Accent5" xfId="6623" builtinId="48" hidden="1" customBuiltin="1"/>
    <cellStyle name="60% - Accent5" xfId="6659" builtinId="48" hidden="1" customBuiltin="1"/>
    <cellStyle name="60% - Accent5" xfId="6693" builtinId="48" hidden="1" customBuiltin="1"/>
    <cellStyle name="60% - Accent5" xfId="6692" builtinId="48" hidden="1" customBuiltin="1"/>
    <cellStyle name="60% - Accent5" xfId="6613" builtinId="48" hidden="1" customBuiltin="1"/>
    <cellStyle name="60% - Accent5" xfId="6718" builtinId="48" hidden="1" customBuiltin="1"/>
    <cellStyle name="60% - Accent5" xfId="6756" builtinId="48" hidden="1" customBuiltin="1"/>
    <cellStyle name="60% - Accent5" xfId="6792" builtinId="48" hidden="1" customBuiltin="1"/>
    <cellStyle name="60% - Accent5" xfId="6827" builtinId="48" hidden="1" customBuiltin="1"/>
    <cellStyle name="60% - Accent5" xfId="6843" builtinId="48" hidden="1" customBuiltin="1"/>
    <cellStyle name="60% - Accent5" xfId="6889" builtinId="48" hidden="1" customBuiltin="1"/>
    <cellStyle name="60% - Accent5" xfId="6921" builtinId="48" hidden="1" customBuiltin="1"/>
    <cellStyle name="60% - Accent5" xfId="6956" builtinId="48" hidden="1" customBuiltin="1"/>
    <cellStyle name="60% - Accent5" xfId="6988" builtinId="48" hidden="1" customBuiltin="1"/>
    <cellStyle name="60% - Accent5" xfId="7019" builtinId="48" hidden="1" customBuiltin="1"/>
    <cellStyle name="60% - Accent5" xfId="7018" builtinId="48" hidden="1" customBuiltin="1"/>
    <cellStyle name="60% - Accent5" xfId="6948" builtinId="48" hidden="1" customBuiltin="1"/>
    <cellStyle name="60% - Accent5" xfId="7043" builtinId="48" hidden="1" customBuiltin="1"/>
    <cellStyle name="60% - Accent5" xfId="7078" builtinId="48" hidden="1" customBuiltin="1"/>
    <cellStyle name="60% - Accent5" xfId="7114" builtinId="48" hidden="1" customBuiltin="1"/>
    <cellStyle name="60% - Accent5" xfId="7148" builtinId="48" hidden="1" customBuiltin="1"/>
    <cellStyle name="60% - Accent5" xfId="7186" builtinId="48" hidden="1" customBuiltin="1"/>
    <cellStyle name="60% - Accent5" xfId="7233" builtinId="48" hidden="1" customBuiltin="1"/>
    <cellStyle name="60% - Accent5" xfId="7266" builtinId="48" hidden="1" customBuiltin="1"/>
    <cellStyle name="60% - Accent5" xfId="7301" builtinId="48" hidden="1" customBuiltin="1"/>
    <cellStyle name="60% - Accent5" xfId="7333" builtinId="48" hidden="1" customBuiltin="1"/>
    <cellStyle name="60% - Accent5" xfId="7364" builtinId="48" hidden="1" customBuiltin="1"/>
    <cellStyle name="60% - Accent5" xfId="7363" builtinId="48" hidden="1" customBuiltin="1"/>
    <cellStyle name="60% - Accent5" xfId="7293" builtinId="48" hidden="1" customBuiltin="1"/>
    <cellStyle name="60% - Accent5" xfId="7388" builtinId="48" hidden="1" customBuiltin="1"/>
    <cellStyle name="60% - Accent5" xfId="7424" builtinId="48" hidden="1" customBuiltin="1"/>
    <cellStyle name="60% - Accent5" xfId="7460" builtinId="48" hidden="1" customBuiltin="1"/>
    <cellStyle name="60% - Accent5" xfId="7494" builtinId="48" hidden="1" customBuiltin="1"/>
    <cellStyle name="60% - Accent5" xfId="7534" builtinId="48" hidden="1" customBuiltin="1"/>
    <cellStyle name="60% - Accent5" xfId="7985" builtinId="48" hidden="1" customBuiltin="1"/>
    <cellStyle name="60% - Accent5" xfId="8006" builtinId="48" hidden="1" customBuiltin="1"/>
    <cellStyle name="60% - Accent5" xfId="8029" builtinId="48" hidden="1" customBuiltin="1"/>
    <cellStyle name="60% - Accent5" xfId="8052" builtinId="48" hidden="1" customBuiltin="1"/>
    <cellStyle name="60% - Accent5" xfId="8073" builtinId="48" hidden="1" customBuiltin="1"/>
    <cellStyle name="60% - Accent5" xfId="8118" builtinId="48" hidden="1" customBuiltin="1"/>
    <cellStyle name="60% - Accent5" xfId="8585" builtinId="48" hidden="1" customBuiltin="1"/>
    <cellStyle name="60% - Accent5" xfId="8609" builtinId="48" hidden="1" customBuiltin="1"/>
    <cellStyle name="60% - Accent5" xfId="8635" builtinId="48" hidden="1" customBuiltin="1"/>
    <cellStyle name="60% - Accent5" xfId="8661" builtinId="48" hidden="1" customBuiltin="1"/>
    <cellStyle name="60% - Accent5" xfId="8685" builtinId="48" hidden="1" customBuiltin="1"/>
    <cellStyle name="60% - Accent5" xfId="8547" builtinId="48" hidden="1" customBuiltin="1"/>
    <cellStyle name="60% - Accent5" xfId="8725" builtinId="48" hidden="1" customBuiltin="1"/>
    <cellStyle name="60% - Accent5" xfId="8757" builtinId="48" hidden="1" customBuiltin="1"/>
    <cellStyle name="60% - Accent5" xfId="8792" builtinId="48" hidden="1" customBuiltin="1"/>
    <cellStyle name="60% - Accent5" xfId="8824" builtinId="48" hidden="1" customBuiltin="1"/>
    <cellStyle name="60% - Accent5" xfId="8854" builtinId="48" hidden="1" customBuiltin="1"/>
    <cellStyle name="60% - Accent5" xfId="8853" builtinId="48" hidden="1" customBuiltin="1"/>
    <cellStyle name="60% - Accent5" xfId="8783" builtinId="48" hidden="1" customBuiltin="1"/>
    <cellStyle name="60% - Accent5" xfId="8871" builtinId="48" hidden="1" customBuiltin="1"/>
    <cellStyle name="60% - Accent5" xfId="8899" builtinId="48" hidden="1" customBuiltin="1"/>
    <cellStyle name="60% - Accent5" xfId="8923" builtinId="48" hidden="1" customBuiltin="1"/>
    <cellStyle name="60% - Accent5" xfId="8946" builtinId="48" hidden="1" customBuiltin="1"/>
    <cellStyle name="60% - Accent5" xfId="8958" builtinId="48" hidden="1" customBuiltin="1"/>
    <cellStyle name="60% - Accent5" xfId="8998" builtinId="48" hidden="1" customBuiltin="1"/>
    <cellStyle name="60% - Accent5" xfId="9028" builtinId="48" hidden="1" customBuiltin="1"/>
    <cellStyle name="60% - Accent5" xfId="9062" builtinId="48" hidden="1" customBuiltin="1"/>
    <cellStyle name="60% - Accent5" xfId="9090" builtinId="48" hidden="1" customBuiltin="1"/>
    <cellStyle name="60% - Accent5" xfId="9118" builtinId="48" hidden="1" customBuiltin="1"/>
    <cellStyle name="60% - Accent5" xfId="9117" builtinId="48" hidden="1" customBuiltin="1"/>
    <cellStyle name="60% - Accent5" xfId="9055" builtinId="48" hidden="1" customBuiltin="1"/>
    <cellStyle name="60% - Accent5" xfId="9136" builtinId="48" hidden="1" customBuiltin="1"/>
    <cellStyle name="60% - Accent5" xfId="9161" builtinId="48" hidden="1" customBuiltin="1"/>
    <cellStyle name="60% - Accent5" xfId="9188" builtinId="48" hidden="1" customBuiltin="1"/>
    <cellStyle name="60% - Accent5" xfId="9212" builtinId="48" hidden="1" customBuiltin="1"/>
    <cellStyle name="60% - Accent5" xfId="9244" builtinId="48" hidden="1" customBuiltin="1"/>
    <cellStyle name="60% - Accent5" xfId="9283" builtinId="48" hidden="1" customBuiltin="1"/>
    <cellStyle name="60% - Accent5" xfId="9314" builtinId="48" hidden="1" customBuiltin="1"/>
    <cellStyle name="60% - Accent5" xfId="9346" builtinId="48" hidden="1" customBuiltin="1"/>
    <cellStyle name="60% - Accent5" xfId="9375" builtinId="48" hidden="1" customBuiltin="1"/>
    <cellStyle name="60% - Accent5" xfId="9403" builtinId="48" hidden="1" customBuiltin="1"/>
    <cellStyle name="60% - Accent5" xfId="9402" builtinId="48" hidden="1" customBuiltin="1"/>
    <cellStyle name="60% - Accent5" xfId="9339" builtinId="48" hidden="1" customBuiltin="1"/>
    <cellStyle name="60% - Accent5" xfId="9421" builtinId="48" hidden="1" customBuiltin="1"/>
    <cellStyle name="60% - Accent5" xfId="9445" builtinId="48" hidden="1" customBuiltin="1"/>
    <cellStyle name="60% - Accent5" xfId="9471" builtinId="48" hidden="1" customBuiltin="1"/>
    <cellStyle name="60% - Accent5" xfId="9494" builtinId="48" hidden="1" customBuiltin="1"/>
    <cellStyle name="60% - Accent5" xfId="9526" builtinId="48" hidden="1" customBuiltin="1"/>
    <cellStyle name="60% - Accent5" xfId="8473" builtinId="48" hidden="1" customBuiltin="1"/>
    <cellStyle name="60% - Accent5" xfId="8468" builtinId="48" hidden="1" customBuiltin="1"/>
    <cellStyle name="60% - Accent5" xfId="8447" builtinId="48" hidden="1" customBuiltin="1"/>
    <cellStyle name="60% - Accent5" xfId="8327" builtinId="48" hidden="1" customBuiltin="1"/>
    <cellStyle name="60% - Accent5" xfId="8497" builtinId="48" hidden="1" customBuiltin="1"/>
    <cellStyle name="60% - Accent5" xfId="8178" builtinId="48" hidden="1" customBuiltin="1"/>
    <cellStyle name="60% - Accent5" xfId="9683" builtinId="48" hidden="1" customBuiltin="1"/>
    <cellStyle name="60% - Accent5" xfId="9704" builtinId="48" hidden="1" customBuiltin="1"/>
    <cellStyle name="60% - Accent5" xfId="9727" builtinId="48" hidden="1" customBuiltin="1"/>
    <cellStyle name="60% - Accent5" xfId="9748" builtinId="48" hidden="1" customBuiltin="1"/>
    <cellStyle name="60% - Accent5" xfId="9769" builtinId="48" hidden="1" customBuiltin="1"/>
    <cellStyle name="60% - Accent5" xfId="9649" builtinId="48" hidden="1" customBuiltin="1"/>
    <cellStyle name="60% - Accent5" xfId="9810" builtinId="48" hidden="1" customBuiltin="1"/>
    <cellStyle name="60% - Accent5" xfId="9841" builtinId="48" hidden="1" customBuiltin="1"/>
    <cellStyle name="60% - Accent5" xfId="9875" builtinId="48" hidden="1" customBuiltin="1"/>
    <cellStyle name="60% - Accent5" xfId="9906" builtinId="48" hidden="1" customBuiltin="1"/>
    <cellStyle name="60% - Accent5" xfId="9937" builtinId="48" hidden="1" customBuiltin="1"/>
    <cellStyle name="60% - Accent5" xfId="9936" builtinId="48" hidden="1" customBuiltin="1"/>
    <cellStyle name="60% - Accent5" xfId="9867" builtinId="48" hidden="1" customBuiltin="1"/>
    <cellStyle name="60% - Accent5" xfId="9955" builtinId="48" hidden="1" customBuiltin="1"/>
    <cellStyle name="60% - Accent5" xfId="9984" builtinId="48" hidden="1" customBuiltin="1"/>
    <cellStyle name="60% - Accent5" xfId="10008" builtinId="48" hidden="1" customBuiltin="1"/>
    <cellStyle name="60% - Accent5" xfId="10030" builtinId="48" hidden="1" customBuiltin="1"/>
    <cellStyle name="60% - Accent5" xfId="10042" builtinId="48" hidden="1" customBuiltin="1"/>
    <cellStyle name="60% - Accent5" xfId="10078" builtinId="48" hidden="1" customBuiltin="1"/>
    <cellStyle name="60% - Accent5" xfId="10107" builtinId="48" hidden="1" customBuiltin="1"/>
    <cellStyle name="60% - Accent5" xfId="10139" builtinId="48" hidden="1" customBuiltin="1"/>
    <cellStyle name="60% - Accent5" xfId="10166" builtinId="48" hidden="1" customBuiltin="1"/>
    <cellStyle name="60% - Accent5" xfId="10195" builtinId="48" hidden="1" customBuiltin="1"/>
    <cellStyle name="60% - Accent5" xfId="10194" builtinId="48" hidden="1" customBuiltin="1"/>
    <cellStyle name="60% - Accent5" xfId="10132" builtinId="48" hidden="1" customBuiltin="1"/>
    <cellStyle name="60% - Accent5" xfId="10212" builtinId="48" hidden="1" customBuiltin="1"/>
    <cellStyle name="60% - Accent5" xfId="10237" builtinId="48" hidden="1" customBuiltin="1"/>
    <cellStyle name="60% - Accent5" xfId="10262" builtinId="48" hidden="1" customBuiltin="1"/>
    <cellStyle name="60% - Accent5" xfId="10285" builtinId="48" hidden="1" customBuiltin="1"/>
    <cellStyle name="60% - Accent5" xfId="10318" builtinId="48" hidden="1" customBuiltin="1"/>
    <cellStyle name="60% - Accent5" xfId="10356" builtinId="48" hidden="1" customBuiltin="1"/>
    <cellStyle name="60% - Accent5" xfId="10386" builtinId="48" hidden="1" customBuiltin="1"/>
    <cellStyle name="60% - Accent5" xfId="10419" builtinId="48" hidden="1" customBuiltin="1"/>
    <cellStyle name="60% - Accent5" xfId="10446" builtinId="48" hidden="1" customBuiltin="1"/>
    <cellStyle name="60% - Accent5" xfId="10474" builtinId="48" hidden="1" customBuiltin="1"/>
    <cellStyle name="60% - Accent5" xfId="10473" builtinId="48" hidden="1" customBuiltin="1"/>
    <cellStyle name="60% - Accent5" xfId="10411" builtinId="48" hidden="1" customBuiltin="1"/>
    <cellStyle name="60% - Accent5" xfId="10491" builtinId="48" hidden="1" customBuiltin="1"/>
    <cellStyle name="60% - Accent5" xfId="10517" builtinId="48" hidden="1" customBuiltin="1"/>
    <cellStyle name="60% - Accent5" xfId="10540" builtinId="48" hidden="1" customBuiltin="1"/>
    <cellStyle name="60% - Accent5" xfId="10564" builtinId="48" hidden="1" customBuiltin="1"/>
    <cellStyle name="60% - Accent5" xfId="10591" builtinId="48" hidden="1" customBuiltin="1"/>
    <cellStyle name="60% - Accent5" xfId="7597" builtinId="48" hidden="1" customBuiltin="1"/>
    <cellStyle name="60% - Accent5" xfId="5210" builtinId="48" hidden="1" customBuiltin="1"/>
    <cellStyle name="60% - Accent5" xfId="8402" builtinId="48" hidden="1" customBuiltin="1"/>
    <cellStyle name="60% - Accent5" xfId="10765" builtinId="48" hidden="1" customBuiltin="1"/>
    <cellStyle name="60% - Accent5" xfId="7911" builtinId="48" hidden="1" customBuiltin="1"/>
    <cellStyle name="60% - Accent5" xfId="7903" builtinId="48" hidden="1" customBuiltin="1"/>
    <cellStyle name="60% - Accent5" xfId="4857" builtinId="48" hidden="1" customBuiltin="1"/>
    <cellStyle name="60% - Accent5" xfId="4777" builtinId="48" hidden="1" customBuiltin="1"/>
    <cellStyle name="60% - Accent5" xfId="4723" builtinId="48" hidden="1" customBuiltin="1"/>
    <cellStyle name="60% - Accent5" xfId="4586" builtinId="48" hidden="1" customBuiltin="1"/>
    <cellStyle name="60% - Accent5" xfId="8076" builtinId="48" hidden="1" customBuiltin="1"/>
    <cellStyle name="60% - Accent5" xfId="7822" builtinId="48" hidden="1" customBuiltin="1"/>
    <cellStyle name="60% - Accent5" xfId="5265" builtinId="48" hidden="1" customBuiltin="1"/>
    <cellStyle name="60% - Accent5" xfId="4395" builtinId="48" hidden="1" customBuiltin="1"/>
    <cellStyle name="60% - Accent5" xfId="10602" builtinId="48" hidden="1" customBuiltin="1"/>
    <cellStyle name="60% - Accent5" xfId="5816" builtinId="48" hidden="1" customBuiltin="1"/>
    <cellStyle name="60% - Accent5" xfId="8519" builtinId="48" hidden="1" customBuiltin="1"/>
    <cellStyle name="60% - Accent5" xfId="4393" builtinId="48" hidden="1" customBuiltin="1"/>
    <cellStyle name="60% - Accent5" xfId="8399" builtinId="48" hidden="1" customBuiltin="1"/>
    <cellStyle name="60% - Accent5" xfId="7622" builtinId="48" hidden="1" customBuiltin="1"/>
    <cellStyle name="60% - Accent5" xfId="7691" builtinId="48" hidden="1" customBuiltin="1"/>
    <cellStyle name="60% - Accent5" xfId="8396" builtinId="48" hidden="1" customBuiltin="1"/>
    <cellStyle name="60% - Accent5" xfId="7689" builtinId="48" hidden="1" customBuiltin="1"/>
    <cellStyle name="60% - Accent5" xfId="7756" builtinId="48" hidden="1" customBuiltin="1"/>
    <cellStyle name="60% - Accent5" xfId="4897" builtinId="48" hidden="1" customBuiltin="1"/>
    <cellStyle name="60% - Accent5" xfId="5603" builtinId="48" hidden="1" customBuiltin="1"/>
    <cellStyle name="60% - Accent5" xfId="8485" builtinId="48" hidden="1" customBuiltin="1"/>
    <cellStyle name="60% - Accent5" xfId="10723" builtinId="48" hidden="1" customBuiltin="1"/>
    <cellStyle name="60% - Accent5" xfId="6081" builtinId="48" hidden="1" customBuiltin="1"/>
    <cellStyle name="60% - Accent5" xfId="6217" builtinId="48" hidden="1" customBuiltin="1"/>
    <cellStyle name="60% - Accent5" xfId="9626" builtinId="48" hidden="1" customBuiltin="1"/>
    <cellStyle name="60% - Accent5" xfId="5998" builtinId="48" hidden="1" customBuiltin="1"/>
    <cellStyle name="60% - Accent5" xfId="5310" builtinId="48" hidden="1" customBuiltin="1"/>
    <cellStyle name="60% - Accent5" xfId="4169" builtinId="48" hidden="1" customBuiltin="1"/>
    <cellStyle name="60% - Accent5" xfId="4492" builtinId="48" hidden="1" customBuiltin="1"/>
    <cellStyle name="60% - Accent5" xfId="5069" builtinId="48" hidden="1" customBuiltin="1"/>
    <cellStyle name="60% - Accent5" xfId="4932" builtinId="48" hidden="1" customBuiltin="1"/>
    <cellStyle name="60% - Accent5" xfId="5922" builtinId="48" hidden="1" customBuiltin="1"/>
    <cellStyle name="60% - Accent5" xfId="6039" builtinId="48" hidden="1" customBuiltin="1"/>
    <cellStyle name="60% - Accent5" xfId="5560" builtinId="48" hidden="1" customBuiltin="1"/>
    <cellStyle name="60% - Accent5" xfId="4368" builtinId="48" hidden="1" customBuiltin="1"/>
    <cellStyle name="60% - Accent5" xfId="5386" builtinId="48" hidden="1" customBuiltin="1"/>
    <cellStyle name="60% - Accent5" xfId="5561" builtinId="48" hidden="1" customBuiltin="1"/>
    <cellStyle name="60% - Accent5" xfId="6285" builtinId="48" hidden="1" customBuiltin="1"/>
    <cellStyle name="60% - Accent5" xfId="5242" builtinId="48" hidden="1" customBuiltin="1"/>
    <cellStyle name="60% - Accent5" xfId="4874" builtinId="48" hidden="1" customBuiltin="1"/>
    <cellStyle name="60% - Accent5" xfId="4358" builtinId="48" hidden="1" customBuiltin="1"/>
    <cellStyle name="60% - Accent5" xfId="10036" builtinId="48" hidden="1" customBuiltin="1"/>
    <cellStyle name="60% - Accent5" xfId="4141" builtinId="48" hidden="1" customBuiltin="1"/>
    <cellStyle name="60% - Accent5" xfId="9470" builtinId="48" hidden="1" customBuiltin="1"/>
    <cellStyle name="60% - Accent5" xfId="9121" builtinId="48" hidden="1" customBuiltin="1"/>
    <cellStyle name="60% - Accent5" xfId="4350" builtinId="48" hidden="1" customBuiltin="1"/>
    <cellStyle name="60% - Accent5" xfId="7641" builtinId="48" hidden="1" customBuiltin="1"/>
    <cellStyle name="60% - Accent5" xfId="8579" builtinId="48" hidden="1" customBuiltin="1"/>
    <cellStyle name="60% - Accent5" xfId="11031" builtinId="48" hidden="1" customBuiltin="1"/>
    <cellStyle name="60% - Accent5" xfId="11057" builtinId="48" hidden="1" customBuiltin="1"/>
    <cellStyle name="60% - Accent5" xfId="11087" builtinId="48" hidden="1" customBuiltin="1"/>
    <cellStyle name="60% - Accent5" xfId="11115" builtinId="48" hidden="1" customBuiltin="1"/>
    <cellStyle name="60% - Accent5" xfId="11142" builtinId="48" hidden="1" customBuiltin="1"/>
    <cellStyle name="60% - Accent5" xfId="10988" builtinId="48" hidden="1" customBuiltin="1"/>
    <cellStyle name="60% - Accent5" xfId="11190" builtinId="48" hidden="1" customBuiltin="1"/>
    <cellStyle name="60% - Accent5" xfId="11222" builtinId="48" hidden="1" customBuiltin="1"/>
    <cellStyle name="60% - Accent5" xfId="11258" builtinId="48" hidden="1" customBuiltin="1"/>
    <cellStyle name="60% - Accent5" xfId="11292" builtinId="48" hidden="1" customBuiltin="1"/>
    <cellStyle name="60% - Accent5" xfId="11322" builtinId="48" hidden="1" customBuiltin="1"/>
    <cellStyle name="60% - Accent5" xfId="11321" builtinId="48" hidden="1" customBuiltin="1"/>
    <cellStyle name="60% - Accent5" xfId="11248" builtinId="48" hidden="1" customBuiltin="1"/>
    <cellStyle name="60% - Accent5" xfId="11341" builtinId="48" hidden="1" customBuiltin="1"/>
    <cellStyle name="60% - Accent5" xfId="11374" builtinId="48" hidden="1" customBuiltin="1"/>
    <cellStyle name="60% - Accent5" xfId="11403" builtinId="48" hidden="1" customBuiltin="1"/>
    <cellStyle name="60% - Accent5" xfId="11429" builtinId="48" hidden="1" customBuiltin="1"/>
    <cellStyle name="60% - Accent5" xfId="11443" builtinId="48" hidden="1" customBuiltin="1"/>
    <cellStyle name="60% - Accent5" xfId="11487" builtinId="48" hidden="1" customBuiltin="1"/>
    <cellStyle name="60% - Accent5" xfId="11517" builtinId="48" hidden="1" customBuiltin="1"/>
    <cellStyle name="60% - Accent5" xfId="11549" builtinId="48" hidden="1" customBuiltin="1"/>
    <cellStyle name="60% - Accent5" xfId="11579" builtinId="48" hidden="1" customBuiltin="1"/>
    <cellStyle name="60% - Accent5" xfId="11609" builtinId="48" hidden="1" customBuiltin="1"/>
    <cellStyle name="60% - Accent5" xfId="11608" builtinId="48" hidden="1" customBuiltin="1"/>
    <cellStyle name="60% - Accent5" xfId="11542" builtinId="48" hidden="1" customBuiltin="1"/>
    <cellStyle name="60% - Accent5" xfId="11625" builtinId="48" hidden="1" customBuiltin="1"/>
    <cellStyle name="60% - Accent5" xfId="11653" builtinId="48" hidden="1" customBuiltin="1"/>
    <cellStyle name="60% - Accent5" xfId="11682" builtinId="48" hidden="1" customBuiltin="1"/>
    <cellStyle name="60% - Accent5" xfId="11708" builtinId="48" hidden="1" customBuiltin="1"/>
    <cellStyle name="60% - Accent5" xfId="11741" builtinId="48" hidden="1" customBuiltin="1"/>
    <cellStyle name="60% - Accent5" xfId="11785" builtinId="48" hidden="1" customBuiltin="1"/>
    <cellStyle name="60% - Accent5" xfId="11815" builtinId="48" hidden="1" customBuiltin="1"/>
    <cellStyle name="60% - Accent5" xfId="11847" builtinId="48" hidden="1" customBuiltin="1"/>
    <cellStyle name="60% - Accent5" xfId="11876" builtinId="48" hidden="1" customBuiltin="1"/>
    <cellStyle name="60% - Accent5" xfId="11905" builtinId="48" hidden="1" customBuiltin="1"/>
    <cellStyle name="60% - Accent5" xfId="11904" builtinId="48" hidden="1" customBuiltin="1"/>
    <cellStyle name="60% - Accent5" xfId="11840" builtinId="48" hidden="1" customBuiltin="1"/>
    <cellStyle name="60% - Accent5" xfId="11921" builtinId="48" hidden="1" customBuiltin="1"/>
    <cellStyle name="60% - Accent5" xfId="11949" builtinId="48" hidden="1" customBuiltin="1"/>
    <cellStyle name="60% - Accent5" xfId="11981" builtinId="48" hidden="1" customBuiltin="1"/>
    <cellStyle name="60% - Accent5" xfId="12007" builtinId="48" hidden="1" customBuiltin="1"/>
    <cellStyle name="60% - Accent5" xfId="12039" builtinId="48" hidden="1" customBuiltin="1"/>
    <cellStyle name="60% - Accent5" xfId="10938" builtinId="48" hidden="1" customBuiltin="1"/>
    <cellStyle name="60% - Accent5" xfId="10933" builtinId="48" hidden="1" customBuiltin="1"/>
    <cellStyle name="60% - Accent5" xfId="10918" builtinId="48" hidden="1" customBuiltin="1"/>
    <cellStyle name="60% - Accent5" xfId="10507" builtinId="48" hidden="1" customBuiltin="1"/>
    <cellStyle name="60% - Accent5" xfId="10954" builtinId="48" hidden="1" customBuiltin="1"/>
    <cellStyle name="60% - Accent5" xfId="9181" builtinId="48" hidden="1" customBuiltin="1"/>
    <cellStyle name="60% - Accent5" xfId="12182" builtinId="48" hidden="1" customBuiltin="1"/>
    <cellStyle name="60% - Accent5" xfId="12203" builtinId="48" hidden="1" customBuiltin="1"/>
    <cellStyle name="60% - Accent5" xfId="12226" builtinId="48" hidden="1" customBuiltin="1"/>
    <cellStyle name="60% - Accent5" xfId="12247" builtinId="48" hidden="1" customBuiltin="1"/>
    <cellStyle name="60% - Accent5" xfId="12268" builtinId="48" hidden="1" customBuiltin="1"/>
    <cellStyle name="60% - Accent5" xfId="12148" builtinId="48" hidden="1" customBuiltin="1"/>
    <cellStyle name="60% - Accent5" xfId="12313" builtinId="48" hidden="1" customBuiltin="1"/>
    <cellStyle name="60% - Accent5" xfId="12344" builtinId="48" hidden="1" customBuiltin="1"/>
    <cellStyle name="60% - Accent5" xfId="12378" builtinId="48" hidden="1" customBuiltin="1"/>
    <cellStyle name="60% - Accent5" xfId="12410" builtinId="48" hidden="1" customBuiltin="1"/>
    <cellStyle name="60% - Accent5" xfId="12441" builtinId="48" hidden="1" customBuiltin="1"/>
    <cellStyle name="60% - Accent5" xfId="12440" builtinId="48" hidden="1" customBuiltin="1"/>
    <cellStyle name="60% - Accent5" xfId="12371" builtinId="48" hidden="1" customBuiltin="1"/>
    <cellStyle name="60% - Accent5" xfId="12460" builtinId="48" hidden="1" customBuiltin="1"/>
    <cellStyle name="60% - Accent5" xfId="12492" builtinId="48" hidden="1" customBuiltin="1"/>
    <cellStyle name="60% - Accent5" xfId="12519" builtinId="48" hidden="1" customBuiltin="1"/>
    <cellStyle name="60% - Accent5" xfId="12544" builtinId="48" hidden="1" customBuiltin="1"/>
    <cellStyle name="60% - Accent5" xfId="12554" builtinId="48" hidden="1" customBuiltin="1"/>
    <cellStyle name="60% - Accent5" xfId="12596" builtinId="48" hidden="1" customBuiltin="1"/>
    <cellStyle name="60% - Accent5" xfId="12625" builtinId="48" hidden="1" customBuiltin="1"/>
    <cellStyle name="60% - Accent5" xfId="12657" builtinId="48" hidden="1" customBuiltin="1"/>
    <cellStyle name="60% - Accent5" xfId="12685" builtinId="48" hidden="1" customBuiltin="1"/>
    <cellStyle name="60% - Accent5" xfId="12713" builtinId="48" hidden="1" customBuiltin="1"/>
    <cellStyle name="60% - Accent5" xfId="12712" builtinId="48" hidden="1" customBuiltin="1"/>
    <cellStyle name="60% - Accent5" xfId="12650" builtinId="48" hidden="1" customBuiltin="1"/>
    <cellStyle name="60% - Accent5" xfId="12732" builtinId="48" hidden="1" customBuiltin="1"/>
    <cellStyle name="60% - Accent5" xfId="12759" builtinId="48" hidden="1" customBuiltin="1"/>
    <cellStyle name="60% - Accent5" xfId="12788" builtinId="48" hidden="1" customBuiltin="1"/>
    <cellStyle name="60% - Accent5" xfId="12817" builtinId="48" hidden="1" customBuiltin="1"/>
    <cellStyle name="60% - Accent5" xfId="12848" builtinId="48" hidden="1" customBuiltin="1"/>
    <cellStyle name="60% - Accent5" xfId="12889" builtinId="48" hidden="1" customBuiltin="1"/>
    <cellStyle name="60% - Accent5" xfId="12918" builtinId="48" hidden="1" customBuiltin="1"/>
    <cellStyle name="60% - Accent5" xfId="12949" builtinId="48" hidden="1" customBuiltin="1"/>
    <cellStyle name="60% - Accent5" xfId="12977" builtinId="48" hidden="1" customBuiltin="1"/>
    <cellStyle name="60% - Accent5" xfId="13006" builtinId="48" hidden="1" customBuiltin="1"/>
    <cellStyle name="60% - Accent5" xfId="13005" builtinId="48" hidden="1" customBuiltin="1"/>
    <cellStyle name="60% - Accent5" xfId="12943" builtinId="48" hidden="1" customBuiltin="1"/>
    <cellStyle name="60% - Accent5" xfId="13024" builtinId="48" hidden="1" customBuiltin="1"/>
    <cellStyle name="60% - Accent5" xfId="13050" builtinId="48" hidden="1" customBuiltin="1"/>
    <cellStyle name="60% - Accent5" xfId="13077" builtinId="48" hidden="1" customBuiltin="1"/>
    <cellStyle name="60% - Accent5" xfId="13101" builtinId="48" hidden="1" customBuiltin="1"/>
    <cellStyle name="60% - Accent5" xfId="13122" builtinId="48" hidden="1" customBuiltin="1"/>
    <cellStyle name="60% - Accent5" xfId="6320" builtinId="48" hidden="1" customBuiltin="1"/>
    <cellStyle name="60% - Accent5" xfId="8812" builtinId="48" hidden="1" customBuiltin="1"/>
    <cellStyle name="60% - Accent5" xfId="6504" builtinId="48" hidden="1" customBuiltin="1"/>
    <cellStyle name="60% - Accent5" xfId="4291" builtinId="48" hidden="1" customBuiltin="1"/>
    <cellStyle name="60% - Accent5" xfId="5648" builtinId="48" hidden="1" customBuiltin="1"/>
    <cellStyle name="60% - Accent5" xfId="5216" builtinId="48" hidden="1" customBuiltin="1"/>
    <cellStyle name="60% - Accent5" xfId="5945" builtinId="48" hidden="1" customBuiltin="1"/>
    <cellStyle name="60% - Accent5" xfId="11397" builtinId="48" hidden="1" customBuiltin="1"/>
    <cellStyle name="60% - Accent5" xfId="9980" builtinId="48" hidden="1" customBuiltin="1"/>
    <cellStyle name="60% - Accent5" xfId="7727" builtinId="48" hidden="1" customBuiltin="1"/>
    <cellStyle name="60% - Accent5" xfId="4431" builtinId="48" hidden="1" customBuiltin="1"/>
    <cellStyle name="60% - Accent5" xfId="7893" builtinId="48" hidden="1" customBuiltin="1"/>
    <cellStyle name="60% - Accent5" xfId="12380" builtinId="48" hidden="1" customBuiltin="1"/>
    <cellStyle name="60% - Accent5" xfId="5233" builtinId="48" hidden="1" customBuiltin="1"/>
    <cellStyle name="60% - Accent5" xfId="5596" builtinId="48" hidden="1" customBuiltin="1"/>
    <cellStyle name="60% - Accent5" xfId="11695" builtinId="48" hidden="1" customBuiltin="1"/>
    <cellStyle name="60% - Accent5" xfId="13132" builtinId="48" hidden="1" customBuiltin="1"/>
    <cellStyle name="60% - Accent5" xfId="13131" builtinId="48" hidden="1" customBuiltin="1"/>
    <cellStyle name="60% - Accent5" xfId="4432" builtinId="48" hidden="1" customBuiltin="1"/>
    <cellStyle name="60% - Accent5" xfId="13157" builtinId="48" hidden="1" customBuiltin="1"/>
    <cellStyle name="60% - Accent5" xfId="13195" builtinId="48" hidden="1" customBuiltin="1"/>
    <cellStyle name="60% - Accent5" xfId="13231" builtinId="48" hidden="1" customBuiltin="1"/>
    <cellStyle name="60% - Accent5" xfId="13266" builtinId="48" hidden="1" customBuiltin="1"/>
    <cellStyle name="60% - Accent5" xfId="13282" builtinId="48" hidden="1" customBuiltin="1"/>
    <cellStyle name="60% - Accent5" xfId="13328" builtinId="48" hidden="1" customBuiltin="1"/>
    <cellStyle name="60% - Accent5" xfId="13360" builtinId="48" hidden="1" customBuiltin="1"/>
    <cellStyle name="60% - Accent5" xfId="13394" builtinId="48" hidden="1" customBuiltin="1"/>
    <cellStyle name="60% - Accent5" xfId="13426" builtinId="48" hidden="1" customBuiltin="1"/>
    <cellStyle name="60% - Accent5" xfId="13457" builtinId="48" hidden="1" customBuiltin="1"/>
    <cellStyle name="60% - Accent5" xfId="13456" builtinId="48" hidden="1" customBuiltin="1"/>
    <cellStyle name="60% - Accent5" xfId="13386" builtinId="48" hidden="1" customBuiltin="1"/>
    <cellStyle name="60% - Accent5" xfId="13481" builtinId="48" hidden="1" customBuiltin="1"/>
    <cellStyle name="60% - Accent5" xfId="13516" builtinId="48" hidden="1" customBuiltin="1"/>
    <cellStyle name="60% - Accent5" xfId="13552" builtinId="48" hidden="1" customBuiltin="1"/>
    <cellStyle name="60% - Accent5" xfId="13586" builtinId="48" hidden="1" customBuiltin="1"/>
    <cellStyle name="60% - Accent5" xfId="13624" builtinId="48" hidden="1" customBuiltin="1"/>
    <cellStyle name="60% - Accent5" xfId="13670" builtinId="48" hidden="1" customBuiltin="1"/>
    <cellStyle name="60% - Accent5" xfId="13702" builtinId="48" hidden="1" customBuiltin="1"/>
    <cellStyle name="60% - Accent5" xfId="13736" builtinId="48" hidden="1" customBuiltin="1"/>
    <cellStyle name="60% - Accent5" xfId="13768" builtinId="48" hidden="1" customBuiltin="1"/>
    <cellStyle name="60% - Accent5" xfId="13799" builtinId="48" hidden="1" customBuiltin="1"/>
    <cellStyle name="60% - Accent5" xfId="13798" builtinId="48" hidden="1" customBuiltin="1"/>
    <cellStyle name="60% - Accent5" xfId="13728" builtinId="48" hidden="1" customBuiltin="1"/>
    <cellStyle name="60% - Accent5" xfId="13823" builtinId="48" hidden="1" customBuiltin="1"/>
    <cellStyle name="60% - Accent5" xfId="13858" builtinId="48" hidden="1" customBuiltin="1"/>
    <cellStyle name="60% - Accent5" xfId="13894" builtinId="48" hidden="1" customBuiltin="1"/>
    <cellStyle name="60% - Accent5" xfId="13928" builtinId="48" hidden="1" customBuiltin="1"/>
    <cellStyle name="60% - Accent5" xfId="13967" builtinId="48" hidden="1" customBuiltin="1"/>
    <cellStyle name="60% - Accent5" xfId="14325" builtinId="48" hidden="1" customBuiltin="1"/>
    <cellStyle name="60% - Accent5" xfId="14346" builtinId="48" hidden="1" customBuiltin="1"/>
    <cellStyle name="60% - Accent5" xfId="14368" builtinId="48" hidden="1" customBuiltin="1"/>
    <cellStyle name="60% - Accent5" xfId="14390" builtinId="48" hidden="1" customBuiltin="1"/>
    <cellStyle name="60% - Accent5" xfId="14411" builtinId="48" hidden="1" customBuiltin="1"/>
    <cellStyle name="60% - Accent5" xfId="14454" builtinId="48" hidden="1" customBuiltin="1"/>
    <cellStyle name="60% - Accent5" xfId="14857" builtinId="48" hidden="1" customBuiltin="1"/>
    <cellStyle name="60% - Accent5" xfId="14881" builtinId="48" hidden="1" customBuiltin="1"/>
    <cellStyle name="60% - Accent5" xfId="14907" builtinId="48" hidden="1" customBuiltin="1"/>
    <cellStyle name="60% - Accent5" xfId="14932" builtinId="48" hidden="1" customBuiltin="1"/>
    <cellStyle name="60% - Accent5" xfId="14954" builtinId="48" hidden="1" customBuiltin="1"/>
    <cellStyle name="60% - Accent5" xfId="14818" builtinId="48" hidden="1" customBuiltin="1"/>
    <cellStyle name="60% - Accent5" xfId="14995" builtinId="48" hidden="1" customBuiltin="1"/>
    <cellStyle name="60% - Accent5" xfId="15026" builtinId="48" hidden="1" customBuiltin="1"/>
    <cellStyle name="60% - Accent5" xfId="15060" builtinId="48" hidden="1" customBuiltin="1"/>
    <cellStyle name="60% - Accent5" xfId="15093" builtinId="48" hidden="1" customBuiltin="1"/>
    <cellStyle name="60% - Accent5" xfId="15123" builtinId="48" hidden="1" customBuiltin="1"/>
    <cellStyle name="60% - Accent5" xfId="15122" builtinId="48" hidden="1" customBuiltin="1"/>
    <cellStyle name="60% - Accent5" xfId="15052" builtinId="48" hidden="1" customBuiltin="1"/>
    <cellStyle name="60% - Accent5" xfId="15139" builtinId="48" hidden="1" customBuiltin="1"/>
    <cellStyle name="60% - Accent5" xfId="15167" builtinId="48" hidden="1" customBuiltin="1"/>
    <cellStyle name="60% - Accent5" xfId="15191" builtinId="48" hidden="1" customBuiltin="1"/>
    <cellStyle name="60% - Accent5" xfId="15214" builtinId="48" hidden="1" customBuiltin="1"/>
    <cellStyle name="60% - Accent5" xfId="15225" builtinId="48" hidden="1" customBuiltin="1"/>
    <cellStyle name="60% - Accent5" xfId="15262" builtinId="48" hidden="1" customBuiltin="1"/>
    <cellStyle name="60% - Accent5" xfId="15291" builtinId="48" hidden="1" customBuiltin="1"/>
    <cellStyle name="60% - Accent5" xfId="15323" builtinId="48" hidden="1" customBuiltin="1"/>
    <cellStyle name="60% - Accent5" xfId="15352" builtinId="48" hidden="1" customBuiltin="1"/>
    <cellStyle name="60% - Accent5" xfId="15380" builtinId="48" hidden="1" customBuiltin="1"/>
    <cellStyle name="60% - Accent5" xfId="15379" builtinId="48" hidden="1" customBuiltin="1"/>
    <cellStyle name="60% - Accent5" xfId="15316" builtinId="48" hidden="1" customBuiltin="1"/>
    <cellStyle name="60% - Accent5" xfId="15397" builtinId="48" hidden="1" customBuiltin="1"/>
    <cellStyle name="60% - Accent5" xfId="15421" builtinId="48" hidden="1" customBuiltin="1"/>
    <cellStyle name="60% - Accent5" xfId="15447" builtinId="48" hidden="1" customBuiltin="1"/>
    <cellStyle name="60% - Accent5" xfId="15471" builtinId="48" hidden="1" customBuiltin="1"/>
    <cellStyle name="60% - Accent5" xfId="15503" builtinId="48" hidden="1" customBuiltin="1"/>
    <cellStyle name="60% - Accent5" xfId="15540" builtinId="48" hidden="1" customBuiltin="1"/>
    <cellStyle name="60% - Accent5" xfId="15569" builtinId="48" hidden="1" customBuiltin="1"/>
    <cellStyle name="60% - Accent5" xfId="15601" builtinId="48" hidden="1" customBuiltin="1"/>
    <cellStyle name="60% - Accent5" xfId="15629" builtinId="48" hidden="1" customBuiltin="1"/>
    <cellStyle name="60% - Accent5" xfId="15657" builtinId="48" hidden="1" customBuiltin="1"/>
    <cellStyle name="60% - Accent5" xfId="15656" builtinId="48" hidden="1" customBuiltin="1"/>
    <cellStyle name="60% - Accent5" xfId="15594" builtinId="48" hidden="1" customBuiltin="1"/>
    <cellStyle name="60% - Accent5" xfId="15674" builtinId="48" hidden="1" customBuiltin="1"/>
    <cellStyle name="60% - Accent5" xfId="15697" builtinId="48" hidden="1" customBuiltin="1"/>
    <cellStyle name="60% - Accent5" xfId="15722" builtinId="48" hidden="1" customBuiltin="1"/>
    <cellStyle name="60% - Accent5" xfId="15745" builtinId="48" hidden="1" customBuiltin="1"/>
    <cellStyle name="60% - Accent5" xfId="15777" builtinId="48" hidden="1" customBuiltin="1"/>
    <cellStyle name="60% - Accent5" xfId="14748" builtinId="48" hidden="1" customBuiltin="1"/>
    <cellStyle name="60% - Accent5" xfId="14743" builtinId="48" hidden="1" customBuiltin="1"/>
    <cellStyle name="60% - Accent5" xfId="14723" builtinId="48" hidden="1" customBuiltin="1"/>
    <cellStyle name="60% - Accent5" xfId="14622" builtinId="48" hidden="1" customBuiltin="1"/>
    <cellStyle name="60% - Accent5" xfId="14772" builtinId="48" hidden="1" customBuiltin="1"/>
    <cellStyle name="60% - Accent5" xfId="14498" builtinId="48" hidden="1" customBuiltin="1"/>
    <cellStyle name="60% - Accent5" xfId="15925" builtinId="48" hidden="1" customBuiltin="1"/>
    <cellStyle name="60% - Accent5" xfId="15946" builtinId="48" hidden="1" customBuiltin="1"/>
    <cellStyle name="60% - Accent5" xfId="15969" builtinId="48" hidden="1" customBuiltin="1"/>
    <cellStyle name="60% - Accent5" xfId="15990" builtinId="48" hidden="1" customBuiltin="1"/>
    <cellStyle name="60% - Accent5" xfId="16011" builtinId="48" hidden="1" customBuiltin="1"/>
    <cellStyle name="60% - Accent5" xfId="15893" builtinId="48" hidden="1" customBuiltin="1"/>
    <cellStyle name="60% - Accent5" xfId="16051" builtinId="48" hidden="1" customBuiltin="1"/>
    <cellStyle name="60% - Accent5" xfId="16083" builtinId="48" hidden="1" customBuiltin="1"/>
    <cellStyle name="60% - Accent5" xfId="16117" builtinId="48" hidden="1" customBuiltin="1"/>
    <cellStyle name="60% - Accent5" xfId="16147" builtinId="48" hidden="1" customBuiltin="1"/>
    <cellStyle name="60% - Accent5" xfId="16177" builtinId="48" hidden="1" customBuiltin="1"/>
    <cellStyle name="60% - Accent5" xfId="16176" builtinId="48" hidden="1" customBuiltin="1"/>
    <cellStyle name="60% - Accent5" xfId="16109" builtinId="48" hidden="1" customBuiltin="1"/>
    <cellStyle name="60% - Accent5" xfId="16196" builtinId="48" hidden="1" customBuiltin="1"/>
    <cellStyle name="60% - Accent5" xfId="16224" builtinId="48" hidden="1" customBuiltin="1"/>
    <cellStyle name="60% - Accent5" xfId="16249" builtinId="48" hidden="1" customBuiltin="1"/>
    <cellStyle name="60% - Accent5" xfId="16274" builtinId="48" hidden="1" customBuiltin="1"/>
    <cellStyle name="60% - Accent5" xfId="16286" builtinId="48" hidden="1" customBuiltin="1"/>
    <cellStyle name="60% - Accent5" xfId="16323" builtinId="48" hidden="1" customBuiltin="1"/>
    <cellStyle name="60% - Accent5" xfId="16352" builtinId="48" hidden="1" customBuiltin="1"/>
    <cellStyle name="60% - Accent5" xfId="16384" builtinId="48" hidden="1" customBuiltin="1"/>
    <cellStyle name="60% - Accent5" xfId="16411" builtinId="48" hidden="1" customBuiltin="1"/>
    <cellStyle name="60% - Accent5" xfId="16439" builtinId="48" hidden="1" customBuiltin="1"/>
    <cellStyle name="60% - Accent5" xfId="16438" builtinId="48" hidden="1" customBuiltin="1"/>
    <cellStyle name="60% - Accent5" xfId="16377" builtinId="48" hidden="1" customBuiltin="1"/>
    <cellStyle name="60% - Accent5" xfId="16454" builtinId="48" hidden="1" customBuiltin="1"/>
    <cellStyle name="60% - Accent5" xfId="16478" builtinId="48" hidden="1" customBuiltin="1"/>
    <cellStyle name="60% - Accent5" xfId="16501" builtinId="48" hidden="1" customBuiltin="1"/>
    <cellStyle name="60% - Accent5" xfId="16524" builtinId="48" hidden="1" customBuiltin="1"/>
    <cellStyle name="60% - Accent5" xfId="16556" builtinId="48" hidden="1" customBuiltin="1"/>
    <cellStyle name="60% - Accent5" xfId="16593" builtinId="48" hidden="1" customBuiltin="1"/>
    <cellStyle name="60% - Accent5" xfId="16623" builtinId="48" hidden="1" customBuiltin="1"/>
    <cellStyle name="60% - Accent5" xfId="16656" builtinId="48" hidden="1" customBuiltin="1"/>
    <cellStyle name="60% - Accent5" xfId="16683" builtinId="48" hidden="1" customBuiltin="1"/>
    <cellStyle name="60% - Accent5" xfId="16711" builtinId="48" hidden="1" customBuiltin="1"/>
    <cellStyle name="60% - Accent5" xfId="16710" builtinId="48" hidden="1" customBuiltin="1"/>
    <cellStyle name="60% - Accent5" xfId="16648" builtinId="48" hidden="1" customBuiltin="1"/>
    <cellStyle name="60% - Accent5" xfId="16728" builtinId="48" hidden="1" customBuiltin="1"/>
    <cellStyle name="60% - Accent5" xfId="16752" builtinId="48" hidden="1" customBuiltin="1"/>
    <cellStyle name="60% - Accent5" xfId="16774" builtinId="48" hidden="1" customBuiltin="1"/>
    <cellStyle name="60% - Accent5" xfId="16798" builtinId="48" hidden="1" customBuiltin="1"/>
    <cellStyle name="60% - Accent5" xfId="16825" builtinId="48" hidden="1" customBuiltin="1"/>
    <cellStyle name="60% - Accent5" xfId="14011" builtinId="48" hidden="1" customBuiltin="1"/>
    <cellStyle name="60% - Accent5" xfId="5228" builtinId="48" hidden="1" customBuiltin="1"/>
    <cellStyle name="60% - Accent5" xfId="14689" builtinId="48" hidden="1" customBuiltin="1"/>
    <cellStyle name="60% - Accent5" xfId="16969" builtinId="48" hidden="1" customBuiltin="1"/>
    <cellStyle name="60% - Accent5" xfId="14262" builtinId="48" hidden="1" customBuiltin="1"/>
    <cellStyle name="60% - Accent5" xfId="14255" builtinId="48" hidden="1" customBuiltin="1"/>
    <cellStyle name="60% - Accent5" xfId="6442" builtinId="48" hidden="1" customBuiltin="1"/>
    <cellStyle name="60% - Accent5" xfId="5077" builtinId="48" hidden="1" customBuiltin="1"/>
    <cellStyle name="60% - Accent5" xfId="7878" builtinId="48" hidden="1" customBuiltin="1"/>
    <cellStyle name="60% - Accent5" xfId="10866" builtinId="48" hidden="1" customBuiltin="1"/>
    <cellStyle name="60% - Accent5" xfId="14414" builtinId="48" hidden="1" customBuiltin="1"/>
    <cellStyle name="60% - Accent5" xfId="14197" builtinId="48" hidden="1" customBuiltin="1"/>
    <cellStyle name="60% - Accent5" xfId="8131" builtinId="48" hidden="1" customBuiltin="1"/>
    <cellStyle name="60% - Accent5" xfId="4950" builtinId="48" hidden="1" customBuiltin="1"/>
    <cellStyle name="60% - Accent5" xfId="16833" builtinId="48" hidden="1" customBuiltin="1"/>
    <cellStyle name="60% - Accent5" xfId="7626" builtinId="48" hidden="1" customBuiltin="1"/>
    <cellStyle name="60% - Accent5" xfId="14791" builtinId="48" hidden="1" customBuiltin="1"/>
    <cellStyle name="60% - Accent5" xfId="4134" builtinId="48" hidden="1" customBuiltin="1"/>
    <cellStyle name="60% - Accent5" xfId="14686" builtinId="48" hidden="1" customBuiltin="1"/>
    <cellStyle name="60% - Accent5" xfId="14034" builtinId="48" hidden="1" customBuiltin="1"/>
    <cellStyle name="60% - Accent5" xfId="14081" builtinId="48" hidden="1" customBuiltin="1"/>
    <cellStyle name="60% - Accent5" xfId="14683" builtinId="48" hidden="1" customBuiltin="1"/>
    <cellStyle name="60% - Accent5" xfId="14079" builtinId="48" hidden="1" customBuiltin="1"/>
    <cellStyle name="60% - Accent5" xfId="14137" builtinId="48" hidden="1" customBuiltin="1"/>
    <cellStyle name="60% - Accent5" xfId="4440" builtinId="48" hidden="1" customBuiltin="1"/>
    <cellStyle name="60% - Accent5" xfId="5173" builtinId="48" hidden="1" customBuiltin="1"/>
    <cellStyle name="60% - Accent5" xfId="14760" builtinId="48" hidden="1" customBuiltin="1"/>
    <cellStyle name="60% - Accent5" xfId="16931" builtinId="48" hidden="1" customBuiltin="1"/>
    <cellStyle name="60% - Accent5" xfId="4644" builtinId="48" hidden="1" customBuiltin="1"/>
    <cellStyle name="60% - Accent5" xfId="5128" builtinId="48" hidden="1" customBuiltin="1"/>
    <cellStyle name="60% - Accent5" xfId="15873" builtinId="48" hidden="1" customBuiltin="1"/>
    <cellStyle name="60% - Accent5" xfId="11450" builtinId="48" hidden="1" customBuiltin="1"/>
    <cellStyle name="60% - Accent5" xfId="4519" builtinId="48" hidden="1" customBuiltin="1"/>
    <cellStyle name="60% - Accent5" xfId="4570" builtinId="48" hidden="1" customBuiltin="1"/>
    <cellStyle name="60% - Accent5" xfId="6175" builtinId="48" hidden="1" customBuiltin="1"/>
    <cellStyle name="60% - Accent5" xfId="5270" builtinId="48" hidden="1" customBuiltin="1"/>
    <cellStyle name="60% - Accent5" xfId="9173" builtinId="48" hidden="1" customBuiltin="1"/>
    <cellStyle name="60% - Accent5" xfId="4132" builtinId="48" hidden="1" customBuiltin="1"/>
    <cellStyle name="60% - Accent5" xfId="7745" builtinId="48" hidden="1" customBuiltin="1"/>
    <cellStyle name="60% - Accent5" xfId="5089" builtinId="48" hidden="1" customBuiltin="1"/>
    <cellStyle name="60% - Accent5" xfId="12476" builtinId="48" hidden="1" customBuiltin="1"/>
    <cellStyle name="60% - Accent5" xfId="4706" builtinId="48" hidden="1" customBuiltin="1"/>
    <cellStyle name="60% - Accent5" xfId="5353" builtinId="48" hidden="1" customBuiltin="1"/>
    <cellStyle name="60% - Accent5" xfId="11252" builtinId="48" hidden="1" customBuiltin="1"/>
    <cellStyle name="60% - Accent5" xfId="6303" builtinId="48" hidden="1" customBuiltin="1"/>
    <cellStyle name="60% - Accent5" xfId="6124" builtinId="48" hidden="1" customBuiltin="1"/>
    <cellStyle name="60% - Accent5" xfId="13061" builtinId="48" hidden="1" customBuiltin="1"/>
    <cellStyle name="60% - Accent5" xfId="16280" builtinId="48" hidden="1" customBuiltin="1"/>
    <cellStyle name="60% - Accent5" xfId="4125" builtinId="48" hidden="1" customBuiltin="1"/>
    <cellStyle name="60% - Accent5" xfId="15721" builtinId="48" hidden="1" customBuiltin="1"/>
    <cellStyle name="60% - Accent5" xfId="15383" builtinId="48" hidden="1" customBuiltin="1"/>
    <cellStyle name="60% - Accent5" xfId="5081" builtinId="48" hidden="1" customBuiltin="1"/>
    <cellStyle name="60% - Accent5" xfId="14047" builtinId="48" hidden="1" customBuiltin="1"/>
    <cellStyle name="60% - Accent5" xfId="14850" builtinId="48" hidden="1" customBuiltin="1"/>
    <cellStyle name="60% - Accent5" xfId="17187" builtinId="48" hidden="1" customBuiltin="1"/>
    <cellStyle name="60% - Accent5" xfId="17211" builtinId="48" hidden="1" customBuiltin="1"/>
    <cellStyle name="60% - Accent5" xfId="17240" builtinId="48" hidden="1" customBuiltin="1"/>
    <cellStyle name="60% - Accent5" xfId="17267" builtinId="48" hidden="1" customBuiltin="1"/>
    <cellStyle name="60% - Accent5" xfId="17291" builtinId="48" hidden="1" customBuiltin="1"/>
    <cellStyle name="60% - Accent5" xfId="17148" builtinId="48" hidden="1" customBuiltin="1"/>
    <cellStyle name="60% - Accent5" xfId="17337" builtinId="48" hidden="1" customBuiltin="1"/>
    <cellStyle name="60% - Accent5" xfId="17369" builtinId="48" hidden="1" customBuiltin="1"/>
    <cellStyle name="60% - Accent5" xfId="17403" builtinId="48" hidden="1" customBuiltin="1"/>
    <cellStyle name="60% - Accent5" xfId="17436" builtinId="48" hidden="1" customBuiltin="1"/>
    <cellStyle name="60% - Accent5" xfId="17468" builtinId="48" hidden="1" customBuiltin="1"/>
    <cellStyle name="60% - Accent5" xfId="17467" builtinId="48" hidden="1" customBuiltin="1"/>
    <cellStyle name="60% - Accent5" xfId="17395" builtinId="48" hidden="1" customBuiltin="1"/>
    <cellStyle name="60% - Accent5" xfId="17485" builtinId="48" hidden="1" customBuiltin="1"/>
    <cellStyle name="60% - Accent5" xfId="17516" builtinId="48" hidden="1" customBuiltin="1"/>
    <cellStyle name="60% - Accent5" xfId="17542" builtinId="48" hidden="1" customBuiltin="1"/>
    <cellStyle name="60% - Accent5" xfId="17567" builtinId="48" hidden="1" customBuiltin="1"/>
    <cellStyle name="60% - Accent5" xfId="17579" builtinId="48" hidden="1" customBuiltin="1"/>
    <cellStyle name="60% - Accent5" xfId="17619" builtinId="48" hidden="1" customBuiltin="1"/>
    <cellStyle name="60% - Accent5" xfId="17648" builtinId="48" hidden="1" customBuiltin="1"/>
    <cellStyle name="60% - Accent5" xfId="17679" builtinId="48" hidden="1" customBuiltin="1"/>
    <cellStyle name="60% - Accent5" xfId="17709" builtinId="48" hidden="1" customBuiltin="1"/>
    <cellStyle name="60% - Accent5" xfId="17739" builtinId="48" hidden="1" customBuiltin="1"/>
    <cellStyle name="60% - Accent5" xfId="17738" builtinId="48" hidden="1" customBuiltin="1"/>
    <cellStyle name="60% - Accent5" xfId="17673" builtinId="48" hidden="1" customBuiltin="1"/>
    <cellStyle name="60% - Accent5" xfId="17756" builtinId="48" hidden="1" customBuiltin="1"/>
    <cellStyle name="60% - Accent5" xfId="17781" builtinId="48" hidden="1" customBuiltin="1"/>
    <cellStyle name="60% - Accent5" xfId="17807" builtinId="48" hidden="1" customBuiltin="1"/>
    <cellStyle name="60% - Accent5" xfId="17831" builtinId="48" hidden="1" customBuiltin="1"/>
    <cellStyle name="60% - Accent5" xfId="17863" builtinId="48" hidden="1" customBuiltin="1"/>
    <cellStyle name="60% - Accent5" xfId="17903" builtinId="48" hidden="1" customBuiltin="1"/>
    <cellStyle name="60% - Accent5" xfId="17932" builtinId="48" hidden="1" customBuiltin="1"/>
    <cellStyle name="60% - Accent5" xfId="17964" builtinId="48" hidden="1" customBuiltin="1"/>
    <cellStyle name="60% - Accent5" xfId="17994" builtinId="48" hidden="1" customBuiltin="1"/>
    <cellStyle name="60% - Accent5" xfId="18023" builtinId="48" hidden="1" customBuiltin="1"/>
    <cellStyle name="60% - Accent5" xfId="18022" builtinId="48" hidden="1" customBuiltin="1"/>
    <cellStyle name="60% - Accent5" xfId="17957" builtinId="48" hidden="1" customBuiltin="1"/>
    <cellStyle name="60% - Accent5" xfId="18038" builtinId="48" hidden="1" customBuiltin="1"/>
    <cellStyle name="60% - Accent5" xfId="18063" builtinId="48" hidden="1" customBuiltin="1"/>
    <cellStyle name="60% - Accent5" xfId="18088" builtinId="48" hidden="1" customBuiltin="1"/>
    <cellStyle name="60% - Accent5" xfId="18113" builtinId="48" hidden="1" customBuiltin="1"/>
    <cellStyle name="60% - Accent5" xfId="18145" builtinId="48" hidden="1" customBuiltin="1"/>
    <cellStyle name="60% - Accent5" xfId="17105" builtinId="48" hidden="1" customBuiltin="1"/>
    <cellStyle name="60% - Accent5" xfId="17100" builtinId="48" hidden="1" customBuiltin="1"/>
    <cellStyle name="60% - Accent5" xfId="17086" builtinId="48" hidden="1" customBuiltin="1"/>
    <cellStyle name="60% - Accent5" xfId="16742" builtinId="48" hidden="1" customBuiltin="1"/>
    <cellStyle name="60% - Accent5" xfId="17117" builtinId="48" hidden="1" customBuiltin="1"/>
    <cellStyle name="60% - Accent5" xfId="15440" builtinId="48" hidden="1" customBuiltin="1"/>
    <cellStyle name="60% - Accent5" xfId="18287" builtinId="48" hidden="1" customBuiltin="1"/>
    <cellStyle name="60% - Accent5" xfId="18308" builtinId="48" hidden="1" customBuiltin="1"/>
    <cellStyle name="60% - Accent5" xfId="18331" builtinId="48" hidden="1" customBuiltin="1"/>
    <cellStyle name="60% - Accent5" xfId="18352" builtinId="48" hidden="1" customBuiltin="1"/>
    <cellStyle name="60% - Accent5" xfId="18373" builtinId="48" hidden="1" customBuiltin="1"/>
    <cellStyle name="60% - Accent5" xfId="18255" builtinId="48" hidden="1" customBuiltin="1"/>
    <cellStyle name="60% - Accent5" xfId="18416" builtinId="48" hidden="1" customBuiltin="1"/>
    <cellStyle name="60% - Accent5" xfId="18447" builtinId="48" hidden="1" customBuiltin="1"/>
    <cellStyle name="60% - Accent5" xfId="18481" builtinId="48" hidden="1" customBuiltin="1"/>
    <cellStyle name="60% - Accent5" xfId="18513" builtinId="48" hidden="1" customBuiltin="1"/>
    <cellStyle name="60% - Accent5" xfId="18543" builtinId="48" hidden="1" customBuiltin="1"/>
    <cellStyle name="60% - Accent5" xfId="18542" builtinId="48" hidden="1" customBuiltin="1"/>
    <cellStyle name="60% - Accent5" xfId="18473" builtinId="48" hidden="1" customBuiltin="1"/>
    <cellStyle name="60% - Accent5" xfId="18560" builtinId="48" hidden="1" customBuiltin="1"/>
    <cellStyle name="60% - Accent5" xfId="18590" builtinId="48" hidden="1" customBuiltin="1"/>
    <cellStyle name="60% - Accent5" xfId="18617" builtinId="48" hidden="1" customBuiltin="1"/>
    <cellStyle name="60% - Accent5" xfId="18641" builtinId="48" hidden="1" customBuiltin="1"/>
    <cellStyle name="60% - Accent5" xfId="18652" builtinId="48" hidden="1" customBuiltin="1"/>
    <cellStyle name="60% - Accent5" xfId="18692" builtinId="48" hidden="1" customBuiltin="1"/>
    <cellStyle name="60% - Accent5" xfId="18722" builtinId="48" hidden="1" customBuiltin="1"/>
    <cellStyle name="60% - Accent5" xfId="18754" builtinId="48" hidden="1" customBuiltin="1"/>
    <cellStyle name="60% - Accent5" xfId="18783" builtinId="48" hidden="1" customBuiltin="1"/>
    <cellStyle name="60% - Accent5" xfId="18812" builtinId="48" hidden="1" customBuiltin="1"/>
    <cellStyle name="60% - Accent5" xfId="18811" builtinId="48" hidden="1" customBuiltin="1"/>
    <cellStyle name="60% - Accent5" xfId="18747" builtinId="48" hidden="1" customBuiltin="1"/>
    <cellStyle name="60% - Accent5" xfId="18828" builtinId="48" hidden="1" customBuiltin="1"/>
    <cellStyle name="60% - Accent5" xfId="18855" builtinId="48" hidden="1" customBuiltin="1"/>
    <cellStyle name="60% - Accent5" xfId="18880" builtinId="48" hidden="1" customBuiltin="1"/>
    <cellStyle name="60% - Accent5" xfId="18905" builtinId="48" hidden="1" customBuiltin="1"/>
    <cellStyle name="60% - Accent5" xfId="18935" builtinId="48" hidden="1" customBuiltin="1"/>
    <cellStyle name="60% - Accent5" xfId="18975" builtinId="48" hidden="1" customBuiltin="1"/>
    <cellStyle name="60% - Accent5" xfId="19004" builtinId="48" hidden="1" customBuiltin="1"/>
    <cellStyle name="60% - Accent5" xfId="19036" builtinId="48" hidden="1" customBuiltin="1"/>
    <cellStyle name="60% - Accent5" xfId="19066" builtinId="48" hidden="1" customBuiltin="1"/>
    <cellStyle name="60% - Accent5" xfId="19095" builtinId="48" hidden="1" customBuiltin="1"/>
    <cellStyle name="60% - Accent5" xfId="19094" builtinId="48" hidden="1" customBuiltin="1"/>
    <cellStyle name="60% - Accent5" xfId="19029" builtinId="48" hidden="1" customBuiltin="1"/>
    <cellStyle name="60% - Accent5" xfId="19111" builtinId="48" hidden="1" customBuiltin="1"/>
    <cellStyle name="60% - Accent5" xfId="19135" builtinId="48" hidden="1" customBuiltin="1"/>
    <cellStyle name="60% - Accent5" xfId="19159" builtinId="48" hidden="1" customBuiltin="1"/>
    <cellStyle name="60% - Accent5" xfId="19182" builtinId="48" hidden="1" customBuiltin="1"/>
    <cellStyle name="60% - Accent5" xfId="19203" builtinId="48" hidden="1" customBuiltin="1"/>
    <cellStyle name="60% - Accent5" xfId="12813" builtinId="48" hidden="1" customBuiltin="1"/>
    <cellStyle name="60% - Accent5" xfId="15081" builtinId="48" hidden="1" customBuiltin="1"/>
    <cellStyle name="60% - Accent5" xfId="7746" builtinId="48" hidden="1" customBuiltin="1"/>
    <cellStyle name="60% - Accent5" xfId="7886" builtinId="48" hidden="1" customBuiltin="1"/>
    <cellStyle name="60% - Accent5" xfId="5464" builtinId="48" hidden="1" customBuiltin="1"/>
    <cellStyle name="60% - Accent5" xfId="11263" builtinId="48" hidden="1" customBuiltin="1"/>
    <cellStyle name="60% - Accent5" xfId="11513" builtinId="48" hidden="1" customBuiltin="1"/>
    <cellStyle name="60% - Accent5" xfId="17537" builtinId="48" hidden="1" customBuiltin="1"/>
    <cellStyle name="60% - Accent5" xfId="16221" builtinId="48" hidden="1" customBuiltin="1"/>
    <cellStyle name="60% - Accent5" xfId="14109" builtinId="48" hidden="1" customBuiltin="1"/>
    <cellStyle name="60% - Accent5" xfId="6431" builtinId="48" hidden="1" customBuiltin="1"/>
    <cellStyle name="60% - Accent5" xfId="14244" builtinId="48" hidden="1" customBuiltin="1"/>
    <cellStyle name="60% - Accent5" xfId="18483" builtinId="48" hidden="1" customBuiltin="1"/>
    <cellStyle name="60% - Accent5" xfId="8156" builtinId="48" hidden="1" customBuiltin="1"/>
    <cellStyle name="60% - Accent5" xfId="4442" builtinId="48" hidden="1" customBuiltin="1"/>
    <cellStyle name="60% - Accent5" xfId="17821" builtinId="48" hidden="1" customBuiltin="1"/>
    <cellStyle name="60% - Accent5" xfId="19213" builtinId="48" hidden="1" customBuiltin="1"/>
    <cellStyle name="60% - Accent5" xfId="19212" builtinId="48" hidden="1" customBuiltin="1"/>
    <cellStyle name="60% - Accent5" xfId="4606" builtinId="48" hidden="1" customBuiltin="1"/>
    <cellStyle name="60% - Accent5" xfId="19238" builtinId="48" hidden="1" customBuiltin="1"/>
    <cellStyle name="60% - Accent5" xfId="19277" builtinId="48" hidden="1" customBuiltin="1"/>
    <cellStyle name="60% - Accent5" xfId="19314" builtinId="48" hidden="1" customBuiltin="1"/>
    <cellStyle name="60% - Accent5" xfId="19349" builtinId="48" hidden="1" customBuiltin="1"/>
    <cellStyle name="60% - Accent5" xfId="19365" builtinId="48" hidden="1" customBuiltin="1"/>
    <cellStyle name="60% - Accent5" xfId="19411" builtinId="48" hidden="1" customBuiltin="1"/>
    <cellStyle name="60% - Accent5" xfId="19443" builtinId="48" hidden="1" customBuiltin="1"/>
    <cellStyle name="60% - Accent5" xfId="19477" builtinId="48" hidden="1" customBuiltin="1"/>
    <cellStyle name="60% - Accent5" xfId="19509" builtinId="48" hidden="1" customBuiltin="1"/>
    <cellStyle name="60% - Accent5" xfId="19540" builtinId="48" hidden="1" customBuiltin="1"/>
    <cellStyle name="60% - Accent5" xfId="19539" builtinId="48" hidden="1" customBuiltin="1"/>
    <cellStyle name="60% - Accent5" xfId="19469" builtinId="48" hidden="1" customBuiltin="1"/>
    <cellStyle name="60% - Accent5" xfId="19564" builtinId="48" hidden="1" customBuiltin="1"/>
    <cellStyle name="60% - Accent5" xfId="19599" builtinId="48" hidden="1" customBuiltin="1"/>
    <cellStyle name="60% - Accent5" xfId="19635" builtinId="48" hidden="1" customBuiltin="1"/>
    <cellStyle name="60% - Accent5" xfId="19669" builtinId="48" hidden="1" customBuiltin="1"/>
    <cellStyle name="60% - Accent5" xfId="19707" builtinId="48" hidden="1" customBuiltin="1"/>
    <cellStyle name="60% - Accent5" xfId="19753" builtinId="48" hidden="1" customBuiltin="1"/>
    <cellStyle name="60% - Accent5" xfId="19785" builtinId="48" hidden="1" customBuiltin="1"/>
    <cellStyle name="60% - Accent5" xfId="19819" builtinId="48" hidden="1" customBuiltin="1"/>
    <cellStyle name="60% - Accent5" xfId="19851" builtinId="48" hidden="1" customBuiltin="1"/>
    <cellStyle name="60% - Accent5" xfId="19882" builtinId="48" hidden="1" customBuiltin="1"/>
    <cellStyle name="60% - Accent5" xfId="19881" builtinId="48" hidden="1" customBuiltin="1"/>
    <cellStyle name="60% - Accent5" xfId="19811" builtinId="48" hidden="1" customBuiltin="1"/>
    <cellStyle name="60% - Accent5" xfId="19906" builtinId="48" hidden="1" customBuiltin="1"/>
    <cellStyle name="60% - Accent5" xfId="19941" builtinId="48" hidden="1" customBuiltin="1"/>
    <cellStyle name="60% - Accent5" xfId="19977" builtinId="48" hidden="1" customBuiltin="1"/>
    <cellStyle name="60% - Accent5" xfId="20011" builtinId="48" hidden="1" customBuiltin="1"/>
    <cellStyle name="60% - Accent5" xfId="20042" builtinId="48" hidden="1" customBuiltin="1"/>
    <cellStyle name="60% - Accent5" xfId="20149" builtinId="48" hidden="1" customBuiltin="1"/>
    <cellStyle name="60% - Accent5" xfId="20170" builtinId="48" hidden="1" customBuiltin="1"/>
    <cellStyle name="60% - Accent5" xfId="20193" builtinId="48" hidden="1" customBuiltin="1"/>
    <cellStyle name="60% - Accent5" xfId="20215" builtinId="48" hidden="1" customBuiltin="1"/>
    <cellStyle name="60% - Accent5" xfId="20236" builtinId="48" hidden="1" customBuiltin="1"/>
    <cellStyle name="60% - Accent5" xfId="20270" builtinId="48" hidden="1" customBuiltin="1"/>
    <cellStyle name="60% - Accent5" xfId="20471" builtinId="48" hidden="1" customBuiltin="1"/>
    <cellStyle name="60% - Accent5" xfId="20494" builtinId="48" hidden="1" customBuiltin="1"/>
    <cellStyle name="60% - Accent5" xfId="20523" builtinId="48" hidden="1" customBuiltin="1"/>
    <cellStyle name="60% - Accent5" xfId="20550" builtinId="48" hidden="1" customBuiltin="1"/>
    <cellStyle name="60% - Accent5" xfId="20574" builtinId="48" hidden="1" customBuiltin="1"/>
    <cellStyle name="60% - Accent5" xfId="20432" builtinId="48" hidden="1" customBuiltin="1"/>
    <cellStyle name="60% - Accent5" xfId="20619" builtinId="48" hidden="1" customBuiltin="1"/>
    <cellStyle name="60% - Accent5" xfId="20651" builtinId="48" hidden="1" customBuiltin="1"/>
    <cellStyle name="60% - Accent5" xfId="20684" builtinId="48" hidden="1" customBuiltin="1"/>
    <cellStyle name="60% - Accent5" xfId="20717" builtinId="48" hidden="1" customBuiltin="1"/>
    <cellStyle name="60% - Accent5" xfId="20749" builtinId="48" hidden="1" customBuiltin="1"/>
    <cellStyle name="60% - Accent5" xfId="20748" builtinId="48" hidden="1" customBuiltin="1"/>
    <cellStyle name="60% - Accent5" xfId="20677" builtinId="48" hidden="1" customBuiltin="1"/>
    <cellStyle name="60% - Accent5" xfId="20765" builtinId="48" hidden="1" customBuiltin="1"/>
    <cellStyle name="60% - Accent5" xfId="20796" builtinId="48" hidden="1" customBuiltin="1"/>
    <cellStyle name="60% - Accent5" xfId="20822" builtinId="48" hidden="1" customBuiltin="1"/>
    <cellStyle name="60% - Accent5" xfId="20846" builtinId="48" hidden="1" customBuiltin="1"/>
    <cellStyle name="60% - Accent5" xfId="20858" builtinId="48" hidden="1" customBuiltin="1"/>
    <cellStyle name="60% - Accent5" xfId="20898" builtinId="48" hidden="1" customBuiltin="1"/>
    <cellStyle name="60% - Accent5" xfId="20927" builtinId="48" hidden="1" customBuiltin="1"/>
    <cellStyle name="60% - Accent5" xfId="20958" builtinId="48" hidden="1" customBuiltin="1"/>
    <cellStyle name="60% - Accent5" xfId="20988" builtinId="48" hidden="1" customBuiltin="1"/>
    <cellStyle name="60% - Accent5" xfId="21017" builtinId="48" hidden="1" customBuiltin="1"/>
    <cellStyle name="60% - Accent5" xfId="21016" builtinId="48" hidden="1" customBuiltin="1"/>
    <cellStyle name="60% - Accent5" xfId="20952" builtinId="48" hidden="1" customBuiltin="1"/>
    <cellStyle name="60% - Accent5" xfId="21032" builtinId="48" hidden="1" customBuiltin="1"/>
    <cellStyle name="60% - Accent5" xfId="21057" builtinId="48" hidden="1" customBuiltin="1"/>
    <cellStyle name="60% - Accent5" xfId="21081" builtinId="48" hidden="1" customBuiltin="1"/>
    <cellStyle name="60% - Accent5" xfId="21104" builtinId="48" hidden="1" customBuiltin="1"/>
    <cellStyle name="60% - Accent5" xfId="21135" builtinId="48" hidden="1" customBuiltin="1"/>
    <cellStyle name="60% - Accent5" xfId="21175" builtinId="48" hidden="1" customBuiltin="1"/>
    <cellStyle name="60% - Accent5" xfId="21204" builtinId="48" hidden="1" customBuiltin="1"/>
    <cellStyle name="60% - Accent5" xfId="21236" builtinId="48" hidden="1" customBuiltin="1"/>
    <cellStyle name="60% - Accent5" xfId="21265" builtinId="48" hidden="1" customBuiltin="1"/>
    <cellStyle name="60% - Accent5" xfId="21294" builtinId="48" hidden="1" customBuiltin="1"/>
    <cellStyle name="60% - Accent5" xfId="21293" builtinId="48" hidden="1" customBuiltin="1"/>
    <cellStyle name="60% - Accent5" xfId="21229" builtinId="48" hidden="1" customBuiltin="1"/>
    <cellStyle name="60% - Accent5" xfId="21309" builtinId="48" hidden="1" customBuiltin="1"/>
    <cellStyle name="60% - Accent5" xfId="21334" builtinId="48" hidden="1" customBuiltin="1"/>
    <cellStyle name="60% - Accent5" xfId="21359" builtinId="48" hidden="1" customBuiltin="1"/>
    <cellStyle name="60% - Accent5" xfId="21382" builtinId="48" hidden="1" customBuiltin="1"/>
    <cellStyle name="60% - Accent5" xfId="21414" builtinId="48" hidden="1" customBuiltin="1"/>
    <cellStyle name="60% - Accent5" xfId="20389" builtinId="48" hidden="1" customBuiltin="1"/>
    <cellStyle name="60% - Accent5" xfId="20384" builtinId="48" hidden="1" customBuiltin="1"/>
    <cellStyle name="60% - Accent5" xfId="20370" builtinId="48" hidden="1" customBuiltin="1"/>
    <cellStyle name="60% - Accent5" xfId="20328" builtinId="48" hidden="1" customBuiltin="1"/>
    <cellStyle name="60% - Accent5" xfId="20401" builtinId="48" hidden="1" customBuiltin="1"/>
    <cellStyle name="60% - Accent5" xfId="20289" builtinId="48" hidden="1" customBuiltin="1"/>
    <cellStyle name="60% - Accent5" xfId="21556" builtinId="48" hidden="1" customBuiltin="1"/>
    <cellStyle name="60% - Accent5" xfId="21577" builtinId="48" hidden="1" customBuiltin="1"/>
    <cellStyle name="60% - Accent5" xfId="21600" builtinId="48" hidden="1" customBuiltin="1"/>
    <cellStyle name="60% - Accent5" xfId="21621" builtinId="48" hidden="1" customBuiltin="1"/>
    <cellStyle name="60% - Accent5" xfId="21642" builtinId="48" hidden="1" customBuiltin="1"/>
    <cellStyle name="60% - Accent5" xfId="21524" builtinId="48" hidden="1" customBuiltin="1"/>
    <cellStyle name="60% - Accent5" xfId="21685" builtinId="48" hidden="1" customBuiltin="1"/>
    <cellStyle name="60% - Accent5" xfId="21716" builtinId="48" hidden="1" customBuiltin="1"/>
    <cellStyle name="60% - Accent5" xfId="21750" builtinId="48" hidden="1" customBuiltin="1"/>
    <cellStyle name="60% - Accent5" xfId="21781" builtinId="48" hidden="1" customBuiltin="1"/>
    <cellStyle name="60% - Accent5" xfId="21811" builtinId="48" hidden="1" customBuiltin="1"/>
    <cellStyle name="60% - Accent5" xfId="21810" builtinId="48" hidden="1" customBuiltin="1"/>
    <cellStyle name="60% - Accent5" xfId="21742" builtinId="48" hidden="1" customBuiltin="1"/>
    <cellStyle name="60% - Accent5" xfId="21827" builtinId="48" hidden="1" customBuiltin="1"/>
    <cellStyle name="60% - Accent5" xfId="21855" builtinId="48" hidden="1" customBuiltin="1"/>
    <cellStyle name="60% - Accent5" xfId="21879" builtinId="48" hidden="1" customBuiltin="1"/>
    <cellStyle name="60% - Accent5" xfId="21903" builtinId="48" hidden="1" customBuiltin="1"/>
    <cellStyle name="60% - Accent5" xfId="21914" builtinId="48" hidden="1" customBuiltin="1"/>
    <cellStyle name="60% - Accent5" xfId="21954" builtinId="48" hidden="1" customBuiltin="1"/>
    <cellStyle name="60% - Accent5" xfId="21983" builtinId="48" hidden="1" customBuiltin="1"/>
    <cellStyle name="60% - Accent5" xfId="22015" builtinId="48" hidden="1" customBuiltin="1"/>
    <cellStyle name="60% - Accent5" xfId="22043" builtinId="48" hidden="1" customBuiltin="1"/>
    <cellStyle name="60% - Accent5" xfId="22072" builtinId="48" hidden="1" customBuiltin="1"/>
    <cellStyle name="60% - Accent5" xfId="22071" builtinId="48" hidden="1" customBuiltin="1"/>
    <cellStyle name="60% - Accent5" xfId="22008" builtinId="48" hidden="1" customBuiltin="1"/>
    <cellStyle name="60% - Accent5" xfId="22086" builtinId="48" hidden="1" customBuiltin="1"/>
    <cellStyle name="60% - Accent5" xfId="22111" builtinId="48" hidden="1" customBuiltin="1"/>
    <cellStyle name="60% - Accent5" xfId="22136" builtinId="48" hidden="1" customBuiltin="1"/>
    <cellStyle name="60% - Accent5" xfId="22160" builtinId="48" hidden="1" customBuiltin="1"/>
    <cellStyle name="60% - Accent5" xfId="22190" builtinId="48" hidden="1" customBuiltin="1"/>
    <cellStyle name="60% - Accent5" xfId="22230" builtinId="48" hidden="1" customBuiltin="1"/>
    <cellStyle name="60% - Accent5" xfId="22259" builtinId="48" hidden="1" customBuiltin="1"/>
    <cellStyle name="60% - Accent5" xfId="22291" builtinId="48" hidden="1" customBuiltin="1"/>
    <cellStyle name="60% - Accent5" xfId="22320" builtinId="48" hidden="1" customBuiltin="1"/>
    <cellStyle name="60% - Accent5" xfId="22349" builtinId="48" hidden="1" customBuiltin="1"/>
    <cellStyle name="60% - Accent5" xfId="22348" builtinId="48" hidden="1" customBuiltin="1"/>
    <cellStyle name="60% - Accent5" xfId="22284" builtinId="48" hidden="1" customBuiltin="1"/>
    <cellStyle name="60% - Accent5" xfId="22365" builtinId="48" hidden="1" customBuiltin="1"/>
    <cellStyle name="60% - Accent5" xfId="22389" builtinId="48" hidden="1" customBuiltin="1"/>
    <cellStyle name="60% - Accent5" xfId="22412" builtinId="48" hidden="1" customBuiltin="1"/>
    <cellStyle name="60% - Accent5" xfId="22435" builtinId="48" hidden="1" customBuiltin="1"/>
    <cellStyle name="60% - Accent5" xfId="22456" builtinId="48" hidden="1" customBuiltin="1"/>
    <cellStyle name="60% - Accent5" xfId="17702" builtinId="48" hidden="1" customBuiltin="1"/>
    <cellStyle name="60% - Accent5" xfId="13995" builtinId="48" hidden="1" customBuiltin="1"/>
    <cellStyle name="60% - Accent5" xfId="17601" builtinId="48" hidden="1" customBuiltin="1"/>
    <cellStyle name="60% - Accent5" xfId="17004" builtinId="48" hidden="1" customBuiltin="1"/>
    <cellStyle name="60% - Accent5" xfId="10596" builtinId="48" hidden="1" customBuiltin="1"/>
    <cellStyle name="60% - Accent5" xfId="14121" builtinId="48" hidden="1" customBuiltin="1"/>
    <cellStyle name="60% - Accent5" xfId="18480" builtinId="48" hidden="1" customBuiltin="1"/>
    <cellStyle name="60% - Accent5" xfId="20817" builtinId="48" hidden="1" customBuiltin="1"/>
    <cellStyle name="60% - Accent5" xfId="20064" builtinId="48" hidden="1" customBuiltin="1"/>
    <cellStyle name="60% - Accent5" xfId="20047" builtinId="48" hidden="1" customBuiltin="1"/>
    <cellStyle name="60% - Accent5" xfId="4311" builtinId="48" hidden="1" customBuiltin="1"/>
    <cellStyle name="60% - Accent5" xfId="20119" builtinId="48" hidden="1" customBuiltin="1"/>
    <cellStyle name="60% - Accent5" xfId="21752" builtinId="48" hidden="1" customBuiltin="1"/>
    <cellStyle name="60% - Accent5" xfId="20096" builtinId="48" hidden="1" customBuiltin="1"/>
    <cellStyle name="60% - Accent5" xfId="8420" builtinId="48" hidden="1" customBuiltin="1"/>
    <cellStyle name="60% - Accent5" xfId="21094" builtinId="48" hidden="1" customBuiltin="1"/>
    <cellStyle name="60% - Accent5" xfId="22466" builtinId="48" hidden="1" customBuiltin="1"/>
    <cellStyle name="60% - Accent5" xfId="22465" builtinId="48" hidden="1" customBuiltin="1"/>
    <cellStyle name="60% - Accent5" xfId="16184" builtinId="48" hidden="1" customBuiltin="1"/>
    <cellStyle name="60% - Accent5" xfId="22491" builtinId="48" hidden="1" customBuiltin="1"/>
    <cellStyle name="60% - Accent5" xfId="22530" builtinId="48" hidden="1" customBuiltin="1"/>
    <cellStyle name="60% - Accent5" xfId="22567" builtinId="48" hidden="1" customBuiltin="1"/>
    <cellStyle name="60% - Accent5" xfId="22602" builtinId="48" hidden="1" customBuiltin="1"/>
    <cellStyle name="60% - Accent5" xfId="22618" builtinId="48" hidden="1" customBuiltin="1"/>
    <cellStyle name="60% - Accent5" xfId="22664" builtinId="48" hidden="1" customBuiltin="1"/>
    <cellStyle name="60% - Accent5" xfId="22696" builtinId="48" hidden="1" customBuiltin="1"/>
    <cellStyle name="60% - Accent5" xfId="22730" builtinId="48" hidden="1" customBuiltin="1"/>
    <cellStyle name="60% - Accent5" xfId="22762" builtinId="48" hidden="1" customBuiltin="1"/>
    <cellStyle name="60% - Accent5" xfId="22793" builtinId="48" hidden="1" customBuiltin="1"/>
    <cellStyle name="60% - Accent5" xfId="22792" builtinId="48" hidden="1" customBuiltin="1"/>
    <cellStyle name="60% - Accent5" xfId="22722" builtinId="48" hidden="1" customBuiltin="1"/>
    <cellStyle name="60% - Accent5" xfId="22817" builtinId="48" hidden="1" customBuiltin="1"/>
    <cellStyle name="60% - Accent5" xfId="22852" builtinId="48" hidden="1" customBuiltin="1"/>
    <cellStyle name="60% - Accent5" xfId="22888" builtinId="48" hidden="1" customBuiltin="1"/>
    <cellStyle name="60% - Accent5" xfId="22922" builtinId="48" hidden="1" customBuiltin="1"/>
    <cellStyle name="60% - Accent5" xfId="22960" builtinId="48" hidden="1" customBuiltin="1"/>
    <cellStyle name="60% - Accent5" xfId="23006" builtinId="48" hidden="1" customBuiltin="1"/>
    <cellStyle name="60% - Accent5" xfId="23038" builtinId="48" hidden="1" customBuiltin="1"/>
    <cellStyle name="60% - Accent5" xfId="23072" builtinId="48" hidden="1" customBuiltin="1"/>
    <cellStyle name="60% - Accent5" xfId="23104" builtinId="48" hidden="1" customBuiltin="1"/>
    <cellStyle name="60% - Accent5" xfId="23135" builtinId="48" hidden="1" customBuiltin="1"/>
    <cellStyle name="60% - Accent5" xfId="23134" builtinId="48" hidden="1" customBuiltin="1"/>
    <cellStyle name="60% - Accent5" xfId="23064" builtinId="48" hidden="1" customBuiltin="1"/>
    <cellStyle name="60% - Accent5" xfId="23159" builtinId="48" hidden="1" customBuiltin="1"/>
    <cellStyle name="60% - Accent5" xfId="23194" builtinId="48" hidden="1" customBuiltin="1"/>
    <cellStyle name="60% - Accent5" xfId="23230" builtinId="48" hidden="1" customBuiltin="1"/>
    <cellStyle name="60% - Accent5" xfId="23264" builtinId="48" hidden="1" customBuiltin="1"/>
    <cellStyle name="60% - Accent5" xfId="23291" builtinId="48" hidden="1" customBuiltin="1"/>
    <cellStyle name="60% - Accent5" xfId="23357" builtinId="48" hidden="1" customBuiltin="1"/>
    <cellStyle name="60% - Accent5" xfId="23378" builtinId="48" hidden="1" customBuiltin="1"/>
    <cellStyle name="60% - Accent5" xfId="23401" builtinId="48" hidden="1" customBuiltin="1"/>
    <cellStyle name="60% - Accent5" xfId="23423" builtinId="48" hidden="1" customBuiltin="1"/>
    <cellStyle name="60% - Accent5" xfId="23444" builtinId="48" hidden="1" customBuiltin="1"/>
    <cellStyle name="60% - Accent5" xfId="23475" builtinId="48" hidden="1" customBuiltin="1"/>
    <cellStyle name="60% - Accent5" xfId="23671" builtinId="48" hidden="1" customBuiltin="1"/>
    <cellStyle name="60% - Accent5" xfId="23693" builtinId="48" hidden="1" customBuiltin="1"/>
    <cellStyle name="60% - Accent5" xfId="23721" builtinId="48" hidden="1" customBuiltin="1"/>
    <cellStyle name="60% - Accent5" xfId="23747" builtinId="48" hidden="1" customBuiltin="1"/>
    <cellStyle name="60% - Accent5" xfId="23771" builtinId="48" hidden="1" customBuiltin="1"/>
    <cellStyle name="60% - Accent5" xfId="23634" builtinId="48" hidden="1" customBuiltin="1"/>
    <cellStyle name="60% - Accent5" xfId="23815" builtinId="48" hidden="1" customBuiltin="1"/>
    <cellStyle name="60% - Accent5" xfId="23847" builtinId="48" hidden="1" customBuiltin="1"/>
    <cellStyle name="60% - Accent5" xfId="23880" builtinId="48" hidden="1" customBuiltin="1"/>
    <cellStyle name="60% - Accent5" xfId="23913" builtinId="48" hidden="1" customBuiltin="1"/>
    <cellStyle name="60% - Accent5" xfId="23943" builtinId="48" hidden="1" customBuiltin="1"/>
    <cellStyle name="60% - Accent5" xfId="23942" builtinId="48" hidden="1" customBuiltin="1"/>
    <cellStyle name="60% - Accent5" xfId="23873" builtinId="48" hidden="1" customBuiltin="1"/>
    <cellStyle name="60% - Accent5" xfId="23959" builtinId="48" hidden="1" customBuiltin="1"/>
    <cellStyle name="60% - Accent5" xfId="23988" builtinId="48" hidden="1" customBuiltin="1"/>
    <cellStyle name="60% - Accent5" xfId="24014" builtinId="48" hidden="1" customBuiltin="1"/>
    <cellStyle name="60% - Accent5" xfId="24037" builtinId="48" hidden="1" customBuiltin="1"/>
    <cellStyle name="60% - Accent5" xfId="24049" builtinId="48" hidden="1" customBuiltin="1"/>
    <cellStyle name="60% - Accent5" xfId="24087" builtinId="48" hidden="1" customBuiltin="1"/>
    <cellStyle name="60% - Accent5" xfId="24116" builtinId="48" hidden="1" customBuiltin="1"/>
    <cellStyle name="60% - Accent5" xfId="24147" builtinId="48" hidden="1" customBuiltin="1"/>
    <cellStyle name="60% - Accent5" xfId="24176" builtinId="48" hidden="1" customBuiltin="1"/>
    <cellStyle name="60% - Accent5" xfId="24205" builtinId="48" hidden="1" customBuiltin="1"/>
    <cellStyle name="60% - Accent5" xfId="24204" builtinId="48" hidden="1" customBuiltin="1"/>
    <cellStyle name="60% - Accent5" xfId="24141" builtinId="48" hidden="1" customBuiltin="1"/>
    <cellStyle name="60% - Accent5" xfId="24220" builtinId="48" hidden="1" customBuiltin="1"/>
    <cellStyle name="60% - Accent5" xfId="24244" builtinId="48" hidden="1" customBuiltin="1"/>
    <cellStyle name="60% - Accent5" xfId="24268" builtinId="48" hidden="1" customBuiltin="1"/>
    <cellStyle name="60% - Accent5" xfId="24291" builtinId="48" hidden="1" customBuiltin="1"/>
    <cellStyle name="60% - Accent5" xfId="24322" builtinId="48" hidden="1" customBuiltin="1"/>
    <cellStyle name="60% - Accent5" xfId="24361" builtinId="48" hidden="1" customBuiltin="1"/>
    <cellStyle name="60% - Accent5" xfId="24390" builtinId="48" hidden="1" customBuiltin="1"/>
    <cellStyle name="60% - Accent5" xfId="24421" builtinId="48" hidden="1" customBuiltin="1"/>
    <cellStyle name="60% - Accent5" xfId="24450" builtinId="48" hidden="1" customBuiltin="1"/>
    <cellStyle name="60% - Accent5" xfId="24479" builtinId="48" hidden="1" customBuiltin="1"/>
    <cellStyle name="60% - Accent5" xfId="24478" builtinId="48" hidden="1" customBuiltin="1"/>
    <cellStyle name="60% - Accent5" xfId="24415" builtinId="48" hidden="1" customBuiltin="1"/>
    <cellStyle name="60% - Accent5" xfId="24494" builtinId="48" hidden="1" customBuiltin="1"/>
    <cellStyle name="60% - Accent5" xfId="24519" builtinId="48" hidden="1" customBuiltin="1"/>
    <cellStyle name="60% - Accent5" xfId="24543" builtinId="48" hidden="1" customBuiltin="1"/>
    <cellStyle name="60% - Accent5" xfId="24566" builtinId="48" hidden="1" customBuiltin="1"/>
    <cellStyle name="60% - Accent5" xfId="24598" builtinId="48" hidden="1" customBuiltin="1"/>
    <cellStyle name="60% - Accent5" xfId="23592" builtinId="48" hidden="1" customBuiltin="1"/>
    <cellStyle name="60% - Accent5" xfId="23587" builtinId="48" hidden="1" customBuiltin="1"/>
    <cellStyle name="60% - Accent5" xfId="23573" builtinId="48" hidden="1" customBuiltin="1"/>
    <cellStyle name="60% - Accent5" xfId="23532" builtinId="48" hidden="1" customBuiltin="1"/>
    <cellStyle name="60% - Accent5" xfId="23604" builtinId="48" hidden="1" customBuiltin="1"/>
    <cellStyle name="60% - Accent5" xfId="23494" builtinId="48" hidden="1" customBuiltin="1"/>
    <cellStyle name="60% - Accent5" xfId="24739" builtinId="48" hidden="1" customBuiltin="1"/>
    <cellStyle name="60% - Accent5" xfId="24760" builtinId="48" hidden="1" customBuiltin="1"/>
    <cellStyle name="60% - Accent5" xfId="24783" builtinId="48" hidden="1" customBuiltin="1"/>
    <cellStyle name="60% - Accent5" xfId="24804" builtinId="48" hidden="1" customBuiltin="1"/>
    <cellStyle name="60% - Accent5" xfId="24825" builtinId="48" hidden="1" customBuiltin="1"/>
    <cellStyle name="60% - Accent5" xfId="24707" builtinId="48" hidden="1" customBuiltin="1"/>
    <cellStyle name="60% - Accent5" xfId="24866" builtinId="48" hidden="1" customBuiltin="1"/>
    <cellStyle name="60% - Accent5" xfId="24897" builtinId="48" hidden="1" customBuiltin="1"/>
    <cellStyle name="60% - Accent5" xfId="24930" builtinId="48" hidden="1" customBuiltin="1"/>
    <cellStyle name="60% - Accent5" xfId="24961" builtinId="48" hidden="1" customBuiltin="1"/>
    <cellStyle name="60% - Accent5" xfId="24991" builtinId="48" hidden="1" customBuiltin="1"/>
    <cellStyle name="60% - Accent5" xfId="24990" builtinId="48" hidden="1" customBuiltin="1"/>
    <cellStyle name="60% - Accent5" xfId="24923" builtinId="48" hidden="1" customBuiltin="1"/>
    <cellStyle name="60% - Accent5" xfId="25007" builtinId="48" hidden="1" customBuiltin="1"/>
    <cellStyle name="60% - Accent5" xfId="25034" builtinId="48" hidden="1" customBuiltin="1"/>
    <cellStyle name="60% - Accent5" xfId="25058" builtinId="48" hidden="1" customBuiltin="1"/>
    <cellStyle name="60% - Accent5" xfId="25082" builtinId="48" hidden="1" customBuiltin="1"/>
    <cellStyle name="60% - Accent5" xfId="25092" builtinId="48" hidden="1" customBuiltin="1"/>
    <cellStyle name="60% - Accent5" xfId="25130" builtinId="48" hidden="1" customBuiltin="1"/>
    <cellStyle name="60% - Accent5" xfId="25159" builtinId="48" hidden="1" customBuiltin="1"/>
    <cellStyle name="60% - Accent5" xfId="25190" builtinId="48" hidden="1" customBuiltin="1"/>
    <cellStyle name="60% - Accent5" xfId="25218" builtinId="48" hidden="1" customBuiltin="1"/>
    <cellStyle name="60% - Accent5" xfId="25246" builtinId="48" hidden="1" customBuiltin="1"/>
    <cellStyle name="60% - Accent5" xfId="25245" builtinId="48" hidden="1" customBuiltin="1"/>
    <cellStyle name="60% - Accent5" xfId="25184" builtinId="48" hidden="1" customBuiltin="1"/>
    <cellStyle name="60% - Accent5" xfId="25260" builtinId="48" hidden="1" customBuiltin="1"/>
    <cellStyle name="60% - Accent5" xfId="25285" builtinId="48" hidden="1" customBuiltin="1"/>
    <cellStyle name="60% - Accent5" xfId="25309" builtinId="48" hidden="1" customBuiltin="1"/>
    <cellStyle name="60% - Accent5" xfId="25333" builtinId="48" hidden="1" customBuiltin="1"/>
    <cellStyle name="60% - Accent5" xfId="25363" builtinId="48" hidden="1" customBuiltin="1"/>
    <cellStyle name="60% - Accent5" xfId="25401" builtinId="48" hidden="1" customBuiltin="1"/>
    <cellStyle name="60% - Accent5" xfId="25430" builtinId="48" hidden="1" customBuiltin="1"/>
    <cellStyle name="60% - Accent5" xfId="25461" builtinId="48" hidden="1" customBuiltin="1"/>
    <cellStyle name="60% - Accent5" xfId="25489" builtinId="48" hidden="1" customBuiltin="1"/>
    <cellStyle name="60% - Accent5" xfId="25518" builtinId="48" hidden="1" customBuiltin="1"/>
    <cellStyle name="60% - Accent5" xfId="25517" builtinId="48" hidden="1" customBuiltin="1"/>
    <cellStyle name="60% - Accent5" xfId="25455" builtinId="48" hidden="1" customBuiltin="1"/>
    <cellStyle name="60% - Accent5" xfId="25533" builtinId="48" hidden="1" customBuiltin="1"/>
    <cellStyle name="60% - Accent5" xfId="25557" builtinId="48" hidden="1" customBuiltin="1"/>
    <cellStyle name="60% - Accent5" xfId="25580" builtinId="48" hidden="1" customBuiltin="1"/>
    <cellStyle name="60% - Accent5" xfId="25603" builtinId="48" hidden="1" customBuiltin="1"/>
    <cellStyle name="60% - Accent5" xfId="25624" builtinId="48" hidden="1" customBuiltin="1"/>
    <cellStyle name="60% - Accent5" xfId="20981" builtinId="48" hidden="1" customBuiltin="1"/>
    <cellStyle name="60% - Accent5" xfId="5834" builtinId="48" hidden="1" customBuiltin="1"/>
    <cellStyle name="60% - Accent5" xfId="20880" builtinId="48" hidden="1" customBuiltin="1"/>
    <cellStyle name="60% - Accent5" xfId="14266" builtinId="48" hidden="1" customBuiltin="1"/>
    <cellStyle name="60% - Accent5" xfId="20019" builtinId="48" hidden="1" customBuiltin="1"/>
    <cellStyle name="60% - Accent5" xfId="8138" builtinId="48" hidden="1" customBuiltin="1"/>
    <cellStyle name="60% - Accent5" xfId="21749" builtinId="48" hidden="1" customBuiltin="1"/>
    <cellStyle name="60% - Accent5" xfId="24009" builtinId="48" hidden="1" customBuiltin="1"/>
    <cellStyle name="60% - Accent5" xfId="23307" builtinId="48" hidden="1" customBuiltin="1"/>
    <cellStyle name="60% - Accent5" xfId="23295" builtinId="48" hidden="1" customBuiltin="1"/>
    <cellStyle name="60% - Accent5" xfId="4746" builtinId="48" hidden="1" customBuiltin="1"/>
    <cellStyle name="60% - Accent5" xfId="23335" builtinId="48" hidden="1" customBuiltin="1"/>
    <cellStyle name="60% - Accent5" xfId="24932" builtinId="48" hidden="1" customBuiltin="1"/>
    <cellStyle name="60% - Accent5" xfId="23322" builtinId="48" hidden="1" customBuiltin="1"/>
    <cellStyle name="60% - Accent5" xfId="5175" builtinId="48" hidden="1" customBuiltin="1"/>
    <cellStyle name="60% - Accent5" xfId="24281" builtinId="48" hidden="1" customBuiltin="1"/>
    <cellStyle name="60% - Accent5" xfId="25634" builtinId="48" hidden="1" customBuiltin="1"/>
    <cellStyle name="60% - Accent5" xfId="25633" builtinId="48" hidden="1" customBuiltin="1"/>
    <cellStyle name="60% - Accent5" xfId="20090" builtinId="48" hidden="1" customBuiltin="1"/>
    <cellStyle name="60% - Accent5" xfId="25659" builtinId="48" hidden="1" customBuiltin="1"/>
    <cellStyle name="60% - Accent5" xfId="25697" builtinId="48" hidden="1" customBuiltin="1"/>
    <cellStyle name="60% - Accent5" xfId="25733" builtinId="48" hidden="1" customBuiltin="1"/>
    <cellStyle name="60% - Accent5" xfId="25768" builtinId="48" hidden="1" customBuiltin="1"/>
    <cellStyle name="60% - Accent5" xfId="25784" builtinId="48" hidden="1" customBuiltin="1"/>
    <cellStyle name="60% - Accent5" xfId="25830" builtinId="48" hidden="1" customBuiltin="1"/>
    <cellStyle name="60% - Accent5" xfId="25862" builtinId="48" hidden="1" customBuiltin="1"/>
    <cellStyle name="60% - Accent5" xfId="25896" builtinId="48" hidden="1" customBuiltin="1"/>
    <cellStyle name="60% - Accent5" xfId="25928" builtinId="48" hidden="1" customBuiltin="1"/>
    <cellStyle name="60% - Accent5" xfId="25959" builtinId="48" hidden="1" customBuiltin="1"/>
    <cellStyle name="60% - Accent5" xfId="25958" builtinId="48" hidden="1" customBuiltin="1"/>
    <cellStyle name="60% - Accent5" xfId="25888" builtinId="48" hidden="1" customBuiltin="1"/>
    <cellStyle name="60% - Accent5" xfId="25983" builtinId="48" hidden="1" customBuiltin="1"/>
    <cellStyle name="60% - Accent5" xfId="26018" builtinId="48" hidden="1" customBuiltin="1"/>
    <cellStyle name="60% - Accent5" xfId="26054" builtinId="48" hidden="1" customBuiltin="1"/>
    <cellStyle name="60% - Accent5" xfId="26088" builtinId="48" hidden="1" customBuiltin="1"/>
    <cellStyle name="60% - Accent5" xfId="26120" builtinId="48" hidden="1" customBuiltin="1"/>
    <cellStyle name="60% - Accent5" xfId="26158" builtinId="48" hidden="1" customBuiltin="1"/>
    <cellStyle name="60% - Accent5" xfId="26187" builtinId="48" hidden="1" customBuiltin="1"/>
    <cellStyle name="60% - Accent5" xfId="26218" builtinId="48" hidden="1" customBuiltin="1"/>
    <cellStyle name="60% - Accent5" xfId="26247" builtinId="48" hidden="1" customBuiltin="1"/>
    <cellStyle name="60% - Accent5" xfId="26275" builtinId="48" hidden="1" customBuiltin="1"/>
    <cellStyle name="60% - Accent5" xfId="26274" builtinId="48" hidden="1" customBuiltin="1"/>
    <cellStyle name="60% - Accent5" xfId="26212" builtinId="48" hidden="1" customBuiltin="1"/>
    <cellStyle name="60% - Accent5" xfId="26288" builtinId="48" hidden="1" customBuiltin="1"/>
    <cellStyle name="60% - Accent5" xfId="26310" builtinId="48" hidden="1" customBuiltin="1"/>
    <cellStyle name="60% - Accent5" xfId="26333" builtinId="48" hidden="1" customBuiltin="1"/>
    <cellStyle name="60% - Accent5" xfId="26354" builtinId="48" hidden="1" customBuiltin="1"/>
    <cellStyle name="60% - Accent5" xfId="26376" builtinId="48" hidden="1" customBuiltin="1"/>
    <cellStyle name="60% - Accent5" xfId="26398" builtinId="48" hidden="1" customBuiltin="1"/>
    <cellStyle name="60% - Accent5" xfId="26419" builtinId="48" hidden="1" customBuiltin="1"/>
    <cellStyle name="60% - Accent5" xfId="26441" builtinId="48" hidden="1" customBuiltin="1"/>
    <cellStyle name="60% - Accent5" xfId="26463" builtinId="48" hidden="1" customBuiltin="1"/>
    <cellStyle name="60% - Accent5" xfId="26484" builtinId="48" hidden="1" customBuiltin="1"/>
    <cellStyle name="60% - Accent5" xfId="26509" builtinId="48" hidden="1" customBuiltin="1"/>
    <cellStyle name="60% - Accent5" xfId="26688" builtinId="48" hidden="1" customBuiltin="1"/>
    <cellStyle name="60% - Accent5" xfId="26709" builtinId="48" hidden="1" customBuiltin="1"/>
    <cellStyle name="60% - Accent5" xfId="26732" builtinId="48" hidden="1" customBuiltin="1"/>
    <cellStyle name="60% - Accent5" xfId="26754" builtinId="48" hidden="1" customBuiltin="1"/>
    <cellStyle name="60% - Accent5" xfId="26775" builtinId="48" hidden="1" customBuiltin="1"/>
    <cellStyle name="60% - Accent5" xfId="26654" builtinId="48" hidden="1" customBuiltin="1"/>
    <cellStyle name="60% - Accent5" xfId="26814" builtinId="48" hidden="1" customBuiltin="1"/>
    <cellStyle name="60% - Accent5" xfId="26845" builtinId="48" hidden="1" customBuiltin="1"/>
    <cellStyle name="60% - Accent5" xfId="26878" builtinId="48" hidden="1" customBuiltin="1"/>
    <cellStyle name="60% - Accent5" xfId="26909" builtinId="48" hidden="1" customBuiltin="1"/>
    <cellStyle name="60% - Accent5" xfId="26939" builtinId="48" hidden="1" customBuiltin="1"/>
    <cellStyle name="60% - Accent5" xfId="26938" builtinId="48" hidden="1" customBuiltin="1"/>
    <cellStyle name="60% - Accent5" xfId="26871" builtinId="48" hidden="1" customBuiltin="1"/>
    <cellStyle name="60% - Accent5" xfId="26953" builtinId="48" hidden="1" customBuiltin="1"/>
    <cellStyle name="60% - Accent5" xfId="26978" builtinId="48" hidden="1" customBuiltin="1"/>
    <cellStyle name="60% - Accent5" xfId="27000" builtinId="48" hidden="1" customBuiltin="1"/>
    <cellStyle name="60% - Accent5" xfId="27021" builtinId="48" hidden="1" customBuiltin="1"/>
    <cellStyle name="60% - Accent5" xfId="27032" builtinId="48" hidden="1" customBuiltin="1"/>
    <cellStyle name="60% - Accent5" xfId="27068" builtinId="48" hidden="1" customBuiltin="1"/>
    <cellStyle name="60% - Accent5" xfId="27097" builtinId="48" hidden="1" customBuiltin="1"/>
    <cellStyle name="60% - Accent5" xfId="27128" builtinId="48" hidden="1" customBuiltin="1"/>
    <cellStyle name="60% - Accent5" xfId="27156" builtinId="48" hidden="1" customBuiltin="1"/>
    <cellStyle name="60% - Accent5" xfId="27184" builtinId="48" hidden="1" customBuiltin="1"/>
    <cellStyle name="60% - Accent5" xfId="27183" builtinId="48" hidden="1" customBuiltin="1"/>
    <cellStyle name="60% - Accent5" xfId="27122" builtinId="48" hidden="1" customBuiltin="1"/>
    <cellStyle name="60% - Accent5" xfId="27197" builtinId="48" hidden="1" customBuiltin="1"/>
    <cellStyle name="60% - Accent5" xfId="27219" builtinId="48" hidden="1" customBuiltin="1"/>
    <cellStyle name="60% - Accent5" xfId="27241" builtinId="48" hidden="1" customBuiltin="1"/>
    <cellStyle name="60% - Accent5" xfId="27262" builtinId="48" hidden="1" customBuiltin="1"/>
    <cellStyle name="60% - Accent5" xfId="27292" builtinId="48" hidden="1" customBuiltin="1"/>
    <cellStyle name="60% - Accent5" xfId="27328" builtinId="48" hidden="1" customBuiltin="1"/>
    <cellStyle name="60% - Accent5" xfId="27357" builtinId="48" hidden="1" customBuiltin="1"/>
    <cellStyle name="60% - Accent5" xfId="27388" builtinId="48" hidden="1" customBuiltin="1"/>
    <cellStyle name="60% - Accent5" xfId="27416" builtinId="48" hidden="1" customBuiltin="1"/>
    <cellStyle name="60% - Accent5" xfId="27444" builtinId="48" hidden="1" customBuiltin="1"/>
    <cellStyle name="60% - Accent5" xfId="27443" builtinId="48" hidden="1" customBuiltin="1"/>
    <cellStyle name="60% - Accent5" xfId="27382" builtinId="48" hidden="1" customBuiltin="1"/>
    <cellStyle name="60% - Accent5" xfId="27457" builtinId="48" hidden="1" customBuiltin="1"/>
    <cellStyle name="60% - Accent5" xfId="27479" builtinId="48" hidden="1" customBuiltin="1"/>
    <cellStyle name="60% - Accent5" xfId="27501" builtinId="48" hidden="1" customBuiltin="1"/>
    <cellStyle name="60% - Accent5" xfId="27522" builtinId="48" hidden="1" customBuiltin="1"/>
    <cellStyle name="60% - Accent5" xfId="27543" builtinId="48" hidden="1" customBuiltin="1"/>
    <cellStyle name="60% - Accent5" xfId="26616" builtinId="48" hidden="1" customBuiltin="1"/>
    <cellStyle name="60% - Accent5" xfId="26611" builtinId="48" hidden="1" customBuiltin="1"/>
    <cellStyle name="60% - Accent5" xfId="26597" builtinId="48" hidden="1" customBuiltin="1"/>
    <cellStyle name="60% - Accent5" xfId="26562" builtinId="48" hidden="1" customBuiltin="1"/>
    <cellStyle name="60% - Accent5" xfId="26627" builtinId="48" hidden="1" customBuiltin="1"/>
    <cellStyle name="60% - Accent5" xfId="26527" builtinId="48" hidden="1" customBuiltin="1"/>
    <cellStyle name="60% - Accent5" xfId="27596" builtinId="48" hidden="1" customBuiltin="1"/>
    <cellStyle name="60% - Accent5" xfId="27617" builtinId="48" hidden="1" customBuiltin="1"/>
    <cellStyle name="60% - Accent5" xfId="27640" builtinId="48" hidden="1" customBuiltin="1"/>
    <cellStyle name="60% - Accent5" xfId="27661" builtinId="48" hidden="1" customBuiltin="1"/>
    <cellStyle name="60% - Accent5" xfId="27682" builtinId="48" hidden="1" customBuiltin="1"/>
    <cellStyle name="60% - Accent5" xfId="27564" builtinId="48" hidden="1" customBuiltin="1"/>
    <cellStyle name="60% - Accent5" xfId="27720" builtinId="48" hidden="1" customBuiltin="1"/>
    <cellStyle name="60% - Accent5" xfId="27751" builtinId="48" hidden="1" customBuiltin="1"/>
    <cellStyle name="60% - Accent5" xfId="27784" builtinId="48" hidden="1" customBuiltin="1"/>
    <cellStyle name="60% - Accent5" xfId="27814" builtinId="48" hidden="1" customBuiltin="1"/>
    <cellStyle name="60% - Accent5" xfId="27844" builtinId="48" hidden="1" customBuiltin="1"/>
    <cellStyle name="60% - Accent5" xfId="27843" builtinId="48" hidden="1" customBuiltin="1"/>
    <cellStyle name="60% - Accent5" xfId="27777" builtinId="48" hidden="1" customBuiltin="1"/>
    <cellStyle name="60% - Accent5" xfId="27858" builtinId="48" hidden="1" customBuiltin="1"/>
    <cellStyle name="60% - Accent5" xfId="27883" builtinId="48" hidden="1" customBuiltin="1"/>
    <cellStyle name="60% - Accent5" xfId="27904" builtinId="48" hidden="1" customBuiltin="1"/>
    <cellStyle name="60% - Accent5" xfId="27925" builtinId="48" hidden="1" customBuiltin="1"/>
    <cellStyle name="60% - Accent5" xfId="27935" builtinId="48" hidden="1" customBuiltin="1"/>
    <cellStyle name="60% - Accent5" xfId="27970" builtinId="48" hidden="1" customBuiltin="1"/>
    <cellStyle name="60% - Accent5" xfId="27999" builtinId="48" hidden="1" customBuiltin="1"/>
    <cellStyle name="60% - Accent5" xfId="28030" builtinId="48" hidden="1" customBuiltin="1"/>
    <cellStyle name="60% - Accent5" xfId="28057" builtinId="48" hidden="1" customBuiltin="1"/>
    <cellStyle name="60% - Accent5" xfId="28085" builtinId="48" hidden="1" customBuiltin="1"/>
    <cellStyle name="60% - Accent5" xfId="28084" builtinId="48" hidden="1" customBuiltin="1"/>
    <cellStyle name="60% - Accent5" xfId="28024" builtinId="48" hidden="1" customBuiltin="1"/>
    <cellStyle name="60% - Accent5" xfId="28098" builtinId="48" hidden="1" customBuiltin="1"/>
    <cellStyle name="60% - Accent5" xfId="28120" builtinId="48" hidden="1" customBuiltin="1"/>
    <cellStyle name="60% - Accent5" xfId="28141" builtinId="48" hidden="1" customBuiltin="1"/>
    <cellStyle name="60% - Accent5" xfId="28162" builtinId="48" hidden="1" customBuiltin="1"/>
    <cellStyle name="60% - Accent5" xfId="28191" builtinId="48" hidden="1" customBuiltin="1"/>
    <cellStyle name="60% - Accent5" xfId="28226" builtinId="48" hidden="1" customBuiltin="1"/>
    <cellStyle name="60% - Accent5" xfId="28255" builtinId="48" hidden="1" customBuiltin="1"/>
    <cellStyle name="60% - Accent5" xfId="28286" builtinId="48" hidden="1" customBuiltin="1"/>
    <cellStyle name="60% - Accent5" xfId="28313" builtinId="48" hidden="1" customBuiltin="1"/>
    <cellStyle name="60% - Accent5" xfId="28341" builtinId="48" hidden="1" customBuiltin="1"/>
    <cellStyle name="60% - Accent5" xfId="28340" builtinId="48" hidden="1" customBuiltin="1"/>
    <cellStyle name="60% - Accent5" xfId="28280" builtinId="48" hidden="1" customBuiltin="1"/>
    <cellStyle name="60% - Accent5" xfId="28354" builtinId="48" hidden="1" customBuiltin="1"/>
    <cellStyle name="60% - Accent5" xfId="28376" builtinId="48" hidden="1" customBuiltin="1"/>
    <cellStyle name="60% - Accent5" xfId="28397" builtinId="48" hidden="1" customBuiltin="1"/>
    <cellStyle name="60% - Accent5" xfId="28418" builtinId="48" hidden="1" customBuiltin="1"/>
    <cellStyle name="60% - Accent5" xfId="28439" builtinId="48" hidden="1" customBuiltin="1"/>
    <cellStyle name="60% - Accent6" xfId="43" builtinId="52" hidden="1" customBuiltin="1"/>
    <cellStyle name="60% - Accent6" xfId="91" builtinId="52" hidden="1" customBuiltin="1"/>
    <cellStyle name="60% - Accent6" xfId="126" builtinId="52" hidden="1" customBuiltin="1"/>
    <cellStyle name="60% - Accent6" xfId="169" builtinId="52" hidden="1" customBuiltin="1"/>
    <cellStyle name="60% - Accent6" xfId="211" builtinId="52" hidden="1" customBuiltin="1"/>
    <cellStyle name="60% - Accent6" xfId="245" builtinId="52" hidden="1" customBuiltin="1"/>
    <cellStyle name="60% - Accent6" xfId="282" builtinId="52" hidden="1" customBuiltin="1"/>
    <cellStyle name="60% - Accent6" xfId="319" builtinId="52" hidden="1" customBuiltin="1"/>
    <cellStyle name="60% - Accent6" xfId="353" builtinId="52" hidden="1" customBuiltin="1"/>
    <cellStyle name="60% - Accent6" xfId="388" builtinId="52" hidden="1" customBuiltin="1"/>
    <cellStyle name="60% - Accent6" xfId="476" builtinId="52" hidden="1" customBuiltin="1"/>
    <cellStyle name="60% - Accent6" xfId="510" builtinId="52" hidden="1" customBuiltin="1"/>
    <cellStyle name="60% - Accent6" xfId="546" builtinId="52" hidden="1" customBuiltin="1"/>
    <cellStyle name="60% - Accent6" xfId="582" builtinId="52" hidden="1" customBuiltin="1"/>
    <cellStyle name="60% - Accent6" xfId="616" builtinId="52" hidden="1" customBuiltin="1"/>
    <cellStyle name="60% - Accent6" xfId="618" builtinId="52" hidden="1" customBuiltin="1"/>
    <cellStyle name="60% - Accent6" xfId="667" builtinId="52" hidden="1" customBuiltin="1"/>
    <cellStyle name="60% - Accent6" xfId="701" builtinId="52" hidden="1" customBuiltin="1"/>
    <cellStyle name="60% - Accent6" xfId="738" builtinId="52" hidden="1" customBuiltin="1"/>
    <cellStyle name="60% - Accent6" xfId="773" builtinId="52" hidden="1" customBuiltin="1"/>
    <cellStyle name="60% - Accent6" xfId="807" builtinId="52" hidden="1" customBuiltin="1"/>
    <cellStyle name="60% - Accent6" xfId="662" builtinId="52" hidden="1" customBuiltin="1"/>
    <cellStyle name="60% - Accent6" xfId="790" builtinId="52" hidden="1" customBuiltin="1"/>
    <cellStyle name="60% - Accent6" xfId="832" builtinId="52" hidden="1" customBuiltin="1"/>
    <cellStyle name="60% - Accent6" xfId="870" builtinId="52" hidden="1" customBuiltin="1"/>
    <cellStyle name="60% - Accent6" xfId="906" builtinId="52" hidden="1" customBuiltin="1"/>
    <cellStyle name="60% - Accent6" xfId="941" builtinId="52" hidden="1" customBuiltin="1"/>
    <cellStyle name="60% - Accent6" xfId="957" builtinId="52" hidden="1" customBuiltin="1"/>
    <cellStyle name="60% - Accent6" xfId="1003" builtinId="52" hidden="1" customBuiltin="1"/>
    <cellStyle name="60% - Accent6" xfId="1035" builtinId="52" hidden="1" customBuiltin="1"/>
    <cellStyle name="60% - Accent6" xfId="1069" builtinId="52" hidden="1" customBuiltin="1"/>
    <cellStyle name="60% - Accent6" xfId="1101" builtinId="52" hidden="1" customBuiltin="1"/>
    <cellStyle name="60% - Accent6" xfId="1132" builtinId="52" hidden="1" customBuiltin="1"/>
    <cellStyle name="60% - Accent6" xfId="998" builtinId="52" hidden="1" customBuiltin="1"/>
    <cellStyle name="60% - Accent6" xfId="1117" builtinId="52" hidden="1" customBuiltin="1"/>
    <cellStyle name="60% - Accent6" xfId="1156" builtinId="52" hidden="1" customBuiltin="1"/>
    <cellStyle name="60% - Accent6" xfId="1191" builtinId="52" hidden="1" customBuiltin="1"/>
    <cellStyle name="60% - Accent6" xfId="1227" builtinId="52" hidden="1" customBuiltin="1"/>
    <cellStyle name="60% - Accent6" xfId="1261" builtinId="52" hidden="1" customBuiltin="1"/>
    <cellStyle name="60% - Accent6" xfId="1299" builtinId="52" hidden="1" customBuiltin="1"/>
    <cellStyle name="60% - Accent6" xfId="1345" builtinId="52" hidden="1" customBuiltin="1"/>
    <cellStyle name="60% - Accent6" xfId="1377" builtinId="52" hidden="1" customBuiltin="1"/>
    <cellStyle name="60% - Accent6" xfId="1411" builtinId="52" hidden="1" customBuiltin="1"/>
    <cellStyle name="60% - Accent6" xfId="1443" builtinId="52" hidden="1" customBuiltin="1"/>
    <cellStyle name="60% - Accent6" xfId="1474" builtinId="52" hidden="1" customBuiltin="1"/>
    <cellStyle name="60% - Accent6" xfId="1340" builtinId="52" hidden="1" customBuiltin="1"/>
    <cellStyle name="60% - Accent6" xfId="1459" builtinId="52" hidden="1" customBuiltin="1"/>
    <cellStyle name="60% - Accent6" xfId="1498" builtinId="52" hidden="1" customBuiltin="1"/>
    <cellStyle name="60% - Accent6" xfId="1533" builtinId="52" hidden="1" customBuiltin="1"/>
    <cellStyle name="60% - Accent6" xfId="1569" builtinId="52" hidden="1" customBuiltin="1"/>
    <cellStyle name="60% - Accent6" xfId="1603" builtinId="52" hidden="1" customBuiltin="1"/>
    <cellStyle name="60% - Accent6" xfId="1638" builtinId="52" hidden="1" customBuiltin="1"/>
    <cellStyle name="60% - Accent6" xfId="1746" builtinId="52" hidden="1" customBuiltin="1"/>
    <cellStyle name="60% - Accent6" xfId="1767" builtinId="52" hidden="1" customBuiltin="1"/>
    <cellStyle name="60% - Accent6" xfId="1789" builtinId="52" hidden="1" customBuiltin="1"/>
    <cellStyle name="60% - Accent6" xfId="1811" builtinId="52" hidden="1" customBuiltin="1"/>
    <cellStyle name="60% - Accent6" xfId="1832" builtinId="52" hidden="1" customBuiltin="1"/>
    <cellStyle name="60% - Accent6" xfId="1857" builtinId="52" hidden="1" customBuiltin="1"/>
    <cellStyle name="60% - Accent6" xfId="2036" builtinId="52" hidden="1" customBuiltin="1"/>
    <cellStyle name="60% - Accent6" xfId="2057" builtinId="52" hidden="1" customBuiltin="1"/>
    <cellStyle name="60% - Accent6" xfId="2080" builtinId="52" hidden="1" customBuiltin="1"/>
    <cellStyle name="60% - Accent6" xfId="2102" builtinId="52" hidden="1" customBuiltin="1"/>
    <cellStyle name="60% - Accent6" xfId="2123" builtinId="52" hidden="1" customBuiltin="1"/>
    <cellStyle name="60% - Accent6" xfId="2124" builtinId="52" hidden="1" customBuiltin="1"/>
    <cellStyle name="60% - Accent6" xfId="2163" builtinId="52" hidden="1" customBuiltin="1"/>
    <cellStyle name="60% - Accent6" xfId="2194" builtinId="52" hidden="1" customBuiltin="1"/>
    <cellStyle name="60% - Accent6" xfId="2227" builtinId="52" hidden="1" customBuiltin="1"/>
    <cellStyle name="60% - Accent6" xfId="2258" builtinId="52" hidden="1" customBuiltin="1"/>
    <cellStyle name="60% - Accent6" xfId="2288" builtinId="52" hidden="1" customBuiltin="1"/>
    <cellStyle name="60% - Accent6" xfId="2159" builtinId="52" hidden="1" customBuiltin="1"/>
    <cellStyle name="60% - Accent6" xfId="2275" builtinId="52" hidden="1" customBuiltin="1"/>
    <cellStyle name="60% - Accent6" xfId="2301" builtinId="52" hidden="1" customBuiltin="1"/>
    <cellStyle name="60% - Accent6" xfId="2326" builtinId="52" hidden="1" customBuiltin="1"/>
    <cellStyle name="60% - Accent6" xfId="2348" builtinId="52" hidden="1" customBuiltin="1"/>
    <cellStyle name="60% - Accent6" xfId="2369" builtinId="52" hidden="1" customBuiltin="1"/>
    <cellStyle name="60% - Accent6" xfId="2381" builtinId="52" hidden="1" customBuiltin="1"/>
    <cellStyle name="60% - Accent6" xfId="2417" builtinId="52" hidden="1" customBuiltin="1"/>
    <cellStyle name="60% - Accent6" xfId="2446" builtinId="52" hidden="1" customBuiltin="1"/>
    <cellStyle name="60% - Accent6" xfId="2477" builtinId="52" hidden="1" customBuiltin="1"/>
    <cellStyle name="60% - Accent6" xfId="2505" builtinId="52" hidden="1" customBuiltin="1"/>
    <cellStyle name="60% - Accent6" xfId="2533" builtinId="52" hidden="1" customBuiltin="1"/>
    <cellStyle name="60% - Accent6" xfId="2413" builtinId="52" hidden="1" customBuiltin="1"/>
    <cellStyle name="60% - Accent6" xfId="2521" builtinId="52" hidden="1" customBuiltin="1"/>
    <cellStyle name="60% - Accent6" xfId="2545" builtinId="52" hidden="1" customBuiltin="1"/>
    <cellStyle name="60% - Accent6" xfId="2567" builtinId="52" hidden="1" customBuiltin="1"/>
    <cellStyle name="60% - Accent6" xfId="2589" builtinId="52" hidden="1" customBuiltin="1"/>
    <cellStyle name="60% - Accent6" xfId="2610" builtinId="52" hidden="1" customBuiltin="1"/>
    <cellStyle name="60% - Accent6" xfId="2641" builtinId="52" hidden="1" customBuiltin="1"/>
    <cellStyle name="60% - Accent6" xfId="2677" builtinId="52" hidden="1" customBuiltin="1"/>
    <cellStyle name="60% - Accent6" xfId="2706" builtinId="52" hidden="1" customBuiltin="1"/>
    <cellStyle name="60% - Accent6" xfId="2737" builtinId="52" hidden="1" customBuiltin="1"/>
    <cellStyle name="60% - Accent6" xfId="2765" builtinId="52" hidden="1" customBuiltin="1"/>
    <cellStyle name="60% - Accent6" xfId="2793" builtinId="52" hidden="1" customBuiltin="1"/>
    <cellStyle name="60% - Accent6" xfId="2673" builtinId="52" hidden="1" customBuiltin="1"/>
    <cellStyle name="60% - Accent6" xfId="2781" builtinId="52" hidden="1" customBuiltin="1"/>
    <cellStyle name="60% - Accent6" xfId="2805" builtinId="52" hidden="1" customBuiltin="1"/>
    <cellStyle name="60% - Accent6" xfId="2827" builtinId="52" hidden="1" customBuiltin="1"/>
    <cellStyle name="60% - Accent6" xfId="2849" builtinId="52" hidden="1" customBuiltin="1"/>
    <cellStyle name="60% - Accent6" xfId="2870" builtinId="52" hidden="1" customBuiltin="1"/>
    <cellStyle name="60% - Accent6" xfId="2904" builtinId="52" hidden="1" customBuiltin="1"/>
    <cellStyle name="60% - Accent6" xfId="1959" builtinId="52" hidden="1" customBuiltin="1"/>
    <cellStyle name="60% - Accent6" xfId="1963" builtinId="52" hidden="1" customBuiltin="1"/>
    <cellStyle name="60% - Accent6" xfId="1981" builtinId="52" hidden="1" customBuiltin="1"/>
    <cellStyle name="60% - Accent6" xfId="1916" builtinId="52" hidden="1" customBuiltin="1"/>
    <cellStyle name="60% - Accent6" xfId="1944" builtinId="52" hidden="1" customBuiltin="1"/>
    <cellStyle name="60% - Accent6" xfId="1863" builtinId="52" hidden="1" customBuiltin="1"/>
    <cellStyle name="60% - Accent6" xfId="3043" builtinId="52" hidden="1" customBuiltin="1"/>
    <cellStyle name="60% - Accent6" xfId="3064" builtinId="52" hidden="1" customBuiltin="1"/>
    <cellStyle name="60% - Accent6" xfId="3087" builtinId="52" hidden="1" customBuiltin="1"/>
    <cellStyle name="60% - Accent6" xfId="3108" builtinId="52" hidden="1" customBuiltin="1"/>
    <cellStyle name="60% - Accent6" xfId="3129" builtinId="52" hidden="1" customBuiltin="1"/>
    <cellStyle name="60% - Accent6" xfId="3130" builtinId="52" hidden="1" customBuiltin="1"/>
    <cellStyle name="60% - Accent6" xfId="3168" builtinId="52" hidden="1" customBuiltin="1"/>
    <cellStyle name="60% - Accent6" xfId="3199" builtinId="52" hidden="1" customBuiltin="1"/>
    <cellStyle name="60% - Accent6" xfId="3232" builtinId="52" hidden="1" customBuiltin="1"/>
    <cellStyle name="60% - Accent6" xfId="3262" builtinId="52" hidden="1" customBuiltin="1"/>
    <cellStyle name="60% - Accent6" xfId="3292" builtinId="52" hidden="1" customBuiltin="1"/>
    <cellStyle name="60% - Accent6" xfId="3164" builtinId="52" hidden="1" customBuiltin="1"/>
    <cellStyle name="60% - Accent6" xfId="3279" builtinId="52" hidden="1" customBuiltin="1"/>
    <cellStyle name="60% - Accent6" xfId="3305" builtinId="52" hidden="1" customBuiltin="1"/>
    <cellStyle name="60% - Accent6" xfId="3330" builtinId="52" hidden="1" customBuiltin="1"/>
    <cellStyle name="60% - Accent6" xfId="3351" builtinId="52" hidden="1" customBuiltin="1"/>
    <cellStyle name="60% - Accent6" xfId="3372" builtinId="52" hidden="1" customBuiltin="1"/>
    <cellStyle name="60% - Accent6" xfId="3383" builtinId="52" hidden="1" customBuiltin="1"/>
    <cellStyle name="60% - Accent6" xfId="3418" builtinId="52" hidden="1" customBuiltin="1"/>
    <cellStyle name="60% - Accent6" xfId="3447" builtinId="52" hidden="1" customBuiltin="1"/>
    <cellStyle name="60% - Accent6" xfId="3478" builtinId="52" hidden="1" customBuiltin="1"/>
    <cellStyle name="60% - Accent6" xfId="3505" builtinId="52" hidden="1" customBuiltin="1"/>
    <cellStyle name="60% - Accent6" xfId="3533" builtinId="52" hidden="1" customBuiltin="1"/>
    <cellStyle name="60% - Accent6" xfId="3414" builtinId="52" hidden="1" customBuiltin="1"/>
    <cellStyle name="60% - Accent6" xfId="3521" builtinId="52" hidden="1" customBuiltin="1"/>
    <cellStyle name="60% - Accent6" xfId="3545" builtinId="52" hidden="1" customBuiltin="1"/>
    <cellStyle name="60% - Accent6" xfId="3567" builtinId="52" hidden="1" customBuiltin="1"/>
    <cellStyle name="60% - Accent6" xfId="3588" builtinId="52" hidden="1" customBuiltin="1"/>
    <cellStyle name="60% - Accent6" xfId="3609" builtinId="52" hidden="1" customBuiltin="1"/>
    <cellStyle name="60% - Accent6" xfId="3639" builtinId="52" hidden="1" customBuiltin="1"/>
    <cellStyle name="60% - Accent6" xfId="3674" builtinId="52" hidden="1" customBuiltin="1"/>
    <cellStyle name="60% - Accent6" xfId="3703" builtinId="52" hidden="1" customBuiltin="1"/>
    <cellStyle name="60% - Accent6" xfId="3734" builtinId="52" hidden="1" customBuiltin="1"/>
    <cellStyle name="60% - Accent6" xfId="3761" builtinId="52" hidden="1" customBuiltin="1"/>
    <cellStyle name="60% - Accent6" xfId="3789" builtinId="52" hidden="1" customBuiltin="1"/>
    <cellStyle name="60% - Accent6" xfId="3670" builtinId="52" hidden="1" customBuiltin="1"/>
    <cellStyle name="60% - Accent6" xfId="3777" builtinId="52" hidden="1" customBuiltin="1"/>
    <cellStyle name="60% - Accent6" xfId="3801" builtinId="52" hidden="1" customBuiltin="1"/>
    <cellStyle name="60% - Accent6" xfId="3823" builtinId="52" hidden="1" customBuiltin="1"/>
    <cellStyle name="60% - Accent6" xfId="3844" builtinId="52" hidden="1" customBuiltin="1"/>
    <cellStyle name="60% - Accent6" xfId="3865" builtinId="52" hidden="1" customBuiltin="1"/>
    <cellStyle name="60% - Accent6" xfId="3886" builtinId="52" hidden="1" customBuiltin="1"/>
    <cellStyle name="60% - Accent6" xfId="3939" builtinId="52" hidden="1" customBuiltin="1"/>
    <cellStyle name="60% - Accent6" xfId="3973" builtinId="52" hidden="1" customBuiltin="1"/>
    <cellStyle name="60% - Accent6" xfId="4010" builtinId="52" hidden="1" customBuiltin="1"/>
    <cellStyle name="60% - Accent6" xfId="4047" builtinId="52" hidden="1" customBuiltin="1"/>
    <cellStyle name="60% - Accent6" xfId="4081" builtinId="52" hidden="1" customBuiltin="1"/>
    <cellStyle name="60% - Accent6" xfId="4279" builtinId="52" hidden="1" customBuiltin="1"/>
    <cellStyle name="60% - Accent6" xfId="6404" builtinId="52" hidden="1" customBuiltin="1"/>
    <cellStyle name="60% - Accent6" xfId="6429" builtinId="52" hidden="1" customBuiltin="1"/>
    <cellStyle name="60% - Accent6" xfId="6456" builtinId="52" hidden="1" customBuiltin="1"/>
    <cellStyle name="60% - Accent6" xfId="6481" builtinId="52" hidden="1" customBuiltin="1"/>
    <cellStyle name="60% - Accent6" xfId="6503" builtinId="52" hidden="1" customBuiltin="1"/>
    <cellStyle name="60% - Accent6" xfId="6506" builtinId="52" hidden="1" customBuiltin="1"/>
    <cellStyle name="60% - Accent6" xfId="6555" builtinId="52" hidden="1" customBuiltin="1"/>
    <cellStyle name="60% - Accent6" xfId="6589" builtinId="52" hidden="1" customBuiltin="1"/>
    <cellStyle name="60% - Accent6" xfId="6627" builtinId="52" hidden="1" customBuiltin="1"/>
    <cellStyle name="60% - Accent6" xfId="6663" builtinId="52" hidden="1" customBuiltin="1"/>
    <cellStyle name="60% - Accent6" xfId="6697" builtinId="52" hidden="1" customBuiltin="1"/>
    <cellStyle name="60% - Accent6" xfId="6550" builtinId="52" hidden="1" customBuiltin="1"/>
    <cellStyle name="60% - Accent6" xfId="6680" builtinId="52" hidden="1" customBuiltin="1"/>
    <cellStyle name="60% - Accent6" xfId="6722" builtinId="52" hidden="1" customBuiltin="1"/>
    <cellStyle name="60% - Accent6" xfId="6760" builtinId="52" hidden="1" customBuiltin="1"/>
    <cellStyle name="60% - Accent6" xfId="6796" builtinId="52" hidden="1" customBuiltin="1"/>
    <cellStyle name="60% - Accent6" xfId="6831" builtinId="52" hidden="1" customBuiltin="1"/>
    <cellStyle name="60% - Accent6" xfId="6847" builtinId="52" hidden="1" customBuiltin="1"/>
    <cellStyle name="60% - Accent6" xfId="6893" builtinId="52" hidden="1" customBuiltin="1"/>
    <cellStyle name="60% - Accent6" xfId="6925" builtinId="52" hidden="1" customBuiltin="1"/>
    <cellStyle name="60% - Accent6" xfId="6960" builtinId="52" hidden="1" customBuiltin="1"/>
    <cellStyle name="60% - Accent6" xfId="6992" builtinId="52" hidden="1" customBuiltin="1"/>
    <cellStyle name="60% - Accent6" xfId="7023" builtinId="52" hidden="1" customBuiltin="1"/>
    <cellStyle name="60% - Accent6" xfId="6888" builtinId="52" hidden="1" customBuiltin="1"/>
    <cellStyle name="60% - Accent6" xfId="7008" builtinId="52" hidden="1" customBuiltin="1"/>
    <cellStyle name="60% - Accent6" xfId="7047" builtinId="52" hidden="1" customBuiltin="1"/>
    <cellStyle name="60% - Accent6" xfId="7082" builtinId="52" hidden="1" customBuiltin="1"/>
    <cellStyle name="60% - Accent6" xfId="7118" builtinId="52" hidden="1" customBuiltin="1"/>
    <cellStyle name="60% - Accent6" xfId="7152" builtinId="52" hidden="1" customBuiltin="1"/>
    <cellStyle name="60% - Accent6" xfId="7190" builtinId="52" hidden="1" customBuiltin="1"/>
    <cellStyle name="60% - Accent6" xfId="7237" builtinId="52" hidden="1" customBuiltin="1"/>
    <cellStyle name="60% - Accent6" xfId="7270" builtinId="52" hidden="1" customBuiltin="1"/>
    <cellStyle name="60% - Accent6" xfId="7305" builtinId="52" hidden="1" customBuiltin="1"/>
    <cellStyle name="60% - Accent6" xfId="7337" builtinId="52" hidden="1" customBuiltin="1"/>
    <cellStyle name="60% - Accent6" xfId="7368" builtinId="52" hidden="1" customBuiltin="1"/>
    <cellStyle name="60% - Accent6" xfId="7232" builtinId="52" hidden="1" customBuiltin="1"/>
    <cellStyle name="60% - Accent6" xfId="7353" builtinId="52" hidden="1" customBuiltin="1"/>
    <cellStyle name="60% - Accent6" xfId="7392" builtinId="52" hidden="1" customBuiltin="1"/>
    <cellStyle name="60% - Accent6" xfId="7428" builtinId="52" hidden="1" customBuiltin="1"/>
    <cellStyle name="60% - Accent6" xfId="7464" builtinId="52" hidden="1" customBuiltin="1"/>
    <cellStyle name="60% - Accent6" xfId="7498" builtinId="52" hidden="1" customBuiltin="1"/>
    <cellStyle name="60% - Accent6" xfId="7536" builtinId="52" hidden="1" customBuiltin="1"/>
    <cellStyle name="60% - Accent6" xfId="7987" builtinId="52" hidden="1" customBuiltin="1"/>
    <cellStyle name="60% - Accent6" xfId="8008" builtinId="52" hidden="1" customBuiltin="1"/>
    <cellStyle name="60% - Accent6" xfId="8031" builtinId="52" hidden="1" customBuiltin="1"/>
    <cellStyle name="60% - Accent6" xfId="8054" builtinId="52" hidden="1" customBuiltin="1"/>
    <cellStyle name="60% - Accent6" xfId="8075" builtinId="52" hidden="1" customBuiltin="1"/>
    <cellStyle name="60% - Accent6" xfId="8120" builtinId="52" hidden="1" customBuiltin="1"/>
    <cellStyle name="60% - Accent6" xfId="8587" builtinId="52" hidden="1" customBuiltin="1"/>
    <cellStyle name="60% - Accent6" xfId="8612" builtinId="52" hidden="1" customBuiltin="1"/>
    <cellStyle name="60% - Accent6" xfId="8637" builtinId="52" hidden="1" customBuiltin="1"/>
    <cellStyle name="60% - Accent6" xfId="8663" builtinId="52" hidden="1" customBuiltin="1"/>
    <cellStyle name="60% - Accent6" xfId="8687" builtinId="52" hidden="1" customBuiltin="1"/>
    <cellStyle name="60% - Accent6" xfId="8688" builtinId="52" hidden="1" customBuiltin="1"/>
    <cellStyle name="60% - Accent6" xfId="8728" builtinId="52" hidden="1" customBuiltin="1"/>
    <cellStyle name="60% - Accent6" xfId="8760" builtinId="52" hidden="1" customBuiltin="1"/>
    <cellStyle name="60% - Accent6" xfId="8795" builtinId="52" hidden="1" customBuiltin="1"/>
    <cellStyle name="60% - Accent6" xfId="8827" builtinId="52" hidden="1" customBuiltin="1"/>
    <cellStyle name="60% - Accent6" xfId="8858" builtinId="52" hidden="1" customBuiltin="1"/>
    <cellStyle name="60% - Accent6" xfId="8724" builtinId="52" hidden="1" customBuiltin="1"/>
    <cellStyle name="60% - Accent6" xfId="8844" builtinId="52" hidden="1" customBuiltin="1"/>
    <cellStyle name="60% - Accent6" xfId="8874" builtinId="52" hidden="1" customBuiltin="1"/>
    <cellStyle name="60% - Accent6" xfId="8901" builtinId="52" hidden="1" customBuiltin="1"/>
    <cellStyle name="60% - Accent6" xfId="8925" builtinId="52" hidden="1" customBuiltin="1"/>
    <cellStyle name="60% - Accent6" xfId="8949" builtinId="52" hidden="1" customBuiltin="1"/>
    <cellStyle name="60% - Accent6" xfId="8961" builtinId="52" hidden="1" customBuiltin="1"/>
    <cellStyle name="60% - Accent6" xfId="9001" builtinId="52" hidden="1" customBuiltin="1"/>
    <cellStyle name="60% - Accent6" xfId="9031" builtinId="52" hidden="1" customBuiltin="1"/>
    <cellStyle name="60% - Accent6" xfId="9065" builtinId="52" hidden="1" customBuiltin="1"/>
    <cellStyle name="60% - Accent6" xfId="9093" builtinId="52" hidden="1" customBuiltin="1"/>
    <cellStyle name="60% - Accent6" xfId="9122" builtinId="52" hidden="1" customBuiltin="1"/>
    <cellStyle name="60% - Accent6" xfId="8997" builtinId="52" hidden="1" customBuiltin="1"/>
    <cellStyle name="60% - Accent6" xfId="9109" builtinId="52" hidden="1" customBuiltin="1"/>
    <cellStyle name="60% - Accent6" xfId="9139" builtinId="52" hidden="1" customBuiltin="1"/>
    <cellStyle name="60% - Accent6" xfId="9163" builtinId="52" hidden="1" customBuiltin="1"/>
    <cellStyle name="60% - Accent6" xfId="9190" builtinId="52" hidden="1" customBuiltin="1"/>
    <cellStyle name="60% - Accent6" xfId="9215" builtinId="52" hidden="1" customBuiltin="1"/>
    <cellStyle name="60% - Accent6" xfId="9247" builtinId="52" hidden="1" customBuiltin="1"/>
    <cellStyle name="60% - Accent6" xfId="9286" builtinId="52" hidden="1" customBuiltin="1"/>
    <cellStyle name="60% - Accent6" xfId="9317" builtinId="52" hidden="1" customBuiltin="1"/>
    <cellStyle name="60% - Accent6" xfId="9349" builtinId="52" hidden="1" customBuiltin="1"/>
    <cellStyle name="60% - Accent6" xfId="9378" builtinId="52" hidden="1" customBuiltin="1"/>
    <cellStyle name="60% - Accent6" xfId="9407" builtinId="52" hidden="1" customBuiltin="1"/>
    <cellStyle name="60% - Accent6" xfId="9282" builtinId="52" hidden="1" customBuiltin="1"/>
    <cellStyle name="60% - Accent6" xfId="9394" builtinId="52" hidden="1" customBuiltin="1"/>
    <cellStyle name="60% - Accent6" xfId="9423" builtinId="52" hidden="1" customBuiltin="1"/>
    <cellStyle name="60% - Accent6" xfId="9447" builtinId="52" hidden="1" customBuiltin="1"/>
    <cellStyle name="60% - Accent6" xfId="9473" builtinId="52" hidden="1" customBuiltin="1"/>
    <cellStyle name="60% - Accent6" xfId="9496" builtinId="52" hidden="1" customBuiltin="1"/>
    <cellStyle name="60% - Accent6" xfId="9530" builtinId="52" hidden="1" customBuiltin="1"/>
    <cellStyle name="60% - Accent6" xfId="8470" builtinId="52" hidden="1" customBuiltin="1"/>
    <cellStyle name="60% - Accent6" xfId="8474" builtinId="52" hidden="1" customBuiltin="1"/>
    <cellStyle name="60% - Accent6" xfId="8522" builtinId="52" hidden="1" customBuiltin="1"/>
    <cellStyle name="60% - Accent6" xfId="8356" builtinId="52" hidden="1" customBuiltin="1"/>
    <cellStyle name="60% - Accent6" xfId="8451" builtinId="52" hidden="1" customBuiltin="1"/>
    <cellStyle name="60% - Accent6" xfId="8154" builtinId="52" hidden="1" customBuiltin="1"/>
    <cellStyle name="60% - Accent6" xfId="9685" builtinId="52" hidden="1" customBuiltin="1"/>
    <cellStyle name="60% - Accent6" xfId="9706" builtinId="52" hidden="1" customBuiltin="1"/>
    <cellStyle name="60% - Accent6" xfId="9729" builtinId="52" hidden="1" customBuiltin="1"/>
    <cellStyle name="60% - Accent6" xfId="9750" builtinId="52" hidden="1" customBuiltin="1"/>
    <cellStyle name="60% - Accent6" xfId="9771" builtinId="52" hidden="1" customBuiltin="1"/>
    <cellStyle name="60% - Accent6" xfId="9772" builtinId="52" hidden="1" customBuiltin="1"/>
    <cellStyle name="60% - Accent6" xfId="9813" builtinId="52" hidden="1" customBuiltin="1"/>
    <cellStyle name="60% - Accent6" xfId="9844" builtinId="52" hidden="1" customBuiltin="1"/>
    <cellStyle name="60% - Accent6" xfId="9878" builtinId="52" hidden="1" customBuiltin="1"/>
    <cellStyle name="60% - Accent6" xfId="9909" builtinId="52" hidden="1" customBuiltin="1"/>
    <cellStyle name="60% - Accent6" xfId="9941" builtinId="52" hidden="1" customBuiltin="1"/>
    <cellStyle name="60% - Accent6" xfId="9809" builtinId="52" hidden="1" customBuiltin="1"/>
    <cellStyle name="60% - Accent6" xfId="9926" builtinId="52" hidden="1" customBuiltin="1"/>
    <cellStyle name="60% - Accent6" xfId="9958" builtinId="52" hidden="1" customBuiltin="1"/>
    <cellStyle name="60% - Accent6" xfId="9986" builtinId="52" hidden="1" customBuiltin="1"/>
    <cellStyle name="60% - Accent6" xfId="10010" builtinId="52" hidden="1" customBuiltin="1"/>
    <cellStyle name="60% - Accent6" xfId="10032" builtinId="52" hidden="1" customBuiltin="1"/>
    <cellStyle name="60% - Accent6" xfId="10045" builtinId="52" hidden="1" customBuiltin="1"/>
    <cellStyle name="60% - Accent6" xfId="10081" builtinId="52" hidden="1" customBuiltin="1"/>
    <cellStyle name="60% - Accent6" xfId="10110" builtinId="52" hidden="1" customBuiltin="1"/>
    <cellStyle name="60% - Accent6" xfId="10142" builtinId="52" hidden="1" customBuiltin="1"/>
    <cellStyle name="60% - Accent6" xfId="10169" builtinId="52" hidden="1" customBuiltin="1"/>
    <cellStyle name="60% - Accent6" xfId="10199" builtinId="52" hidden="1" customBuiltin="1"/>
    <cellStyle name="60% - Accent6" xfId="10077" builtinId="52" hidden="1" customBuiltin="1"/>
    <cellStyle name="60% - Accent6" xfId="10185" builtinId="52" hidden="1" customBuiltin="1"/>
    <cellStyle name="60% - Accent6" xfId="10215" builtinId="52" hidden="1" customBuiltin="1"/>
    <cellStyle name="60% - Accent6" xfId="10239" builtinId="52" hidden="1" customBuiltin="1"/>
    <cellStyle name="60% - Accent6" xfId="10264" builtinId="52" hidden="1" customBuiltin="1"/>
    <cellStyle name="60% - Accent6" xfId="10287" builtinId="52" hidden="1" customBuiltin="1"/>
    <cellStyle name="60% - Accent6" xfId="10321" builtinId="52" hidden="1" customBuiltin="1"/>
    <cellStyle name="60% - Accent6" xfId="10359" builtinId="52" hidden="1" customBuiltin="1"/>
    <cellStyle name="60% - Accent6" xfId="10389" builtinId="52" hidden="1" customBuiltin="1"/>
    <cellStyle name="60% - Accent6" xfId="10422" builtinId="52" hidden="1" customBuiltin="1"/>
    <cellStyle name="60% - Accent6" xfId="10449" builtinId="52" hidden="1" customBuiltin="1"/>
    <cellStyle name="60% - Accent6" xfId="10478" builtinId="52" hidden="1" customBuiltin="1"/>
    <cellStyle name="60% - Accent6" xfId="10355" builtinId="52" hidden="1" customBuiltin="1"/>
    <cellStyle name="60% - Accent6" xfId="10465" builtinId="52" hidden="1" customBuiltin="1"/>
    <cellStyle name="60% - Accent6" xfId="10494" builtinId="52" hidden="1" customBuiltin="1"/>
    <cellStyle name="60% - Accent6" xfId="10519" builtinId="52" hidden="1" customBuiltin="1"/>
    <cellStyle name="60% - Accent6" xfId="10542" builtinId="52" hidden="1" customBuiltin="1"/>
    <cellStyle name="60% - Accent6" xfId="10566" builtinId="52" hidden="1" customBuiltin="1"/>
    <cellStyle name="60% - Accent6" xfId="10593" builtinId="52" hidden="1" customBuiltin="1"/>
    <cellStyle name="60% - Accent6" xfId="5186" builtinId="52" hidden="1" customBuiltin="1"/>
    <cellStyle name="60% - Accent6" xfId="8455" builtinId="52" hidden="1" customBuiltin="1"/>
    <cellStyle name="60% - Accent6" xfId="8180" builtinId="52" hidden="1" customBuiltin="1"/>
    <cellStyle name="60% - Accent6" xfId="7910" builtinId="52" hidden="1" customBuiltin="1"/>
    <cellStyle name="60% - Accent6" xfId="8523" builtinId="52" hidden="1" customBuiltin="1"/>
    <cellStyle name="60% - Accent6" xfId="10622" builtinId="52" hidden="1" customBuiltin="1"/>
    <cellStyle name="60% - Accent6" xfId="4341" builtinId="52" hidden="1" customBuiltin="1"/>
    <cellStyle name="60% - Accent6" xfId="4772" builtinId="52" hidden="1" customBuiltin="1"/>
    <cellStyle name="60% - Accent6" xfId="5518" builtinId="52" hidden="1" customBuiltin="1"/>
    <cellStyle name="60% - Accent6" xfId="4342" builtinId="52" hidden="1" customBuiltin="1"/>
    <cellStyle name="60% - Accent6" xfId="4556" builtinId="52" hidden="1" customBuiltin="1"/>
    <cellStyle name="60% - Accent6" xfId="4512" builtinId="52" hidden="1" customBuiltin="1"/>
    <cellStyle name="60% - Accent6" xfId="5929" builtinId="52" hidden="1" customBuiltin="1"/>
    <cellStyle name="60% - Accent6" xfId="10594" builtinId="52" hidden="1" customBuiltin="1"/>
    <cellStyle name="60% - Accent6" xfId="7653" builtinId="52" hidden="1" customBuiltin="1"/>
    <cellStyle name="60% - Accent6" xfId="4394" builtinId="52" hidden="1" customBuiltin="1"/>
    <cellStyle name="60% - Accent6" xfId="10682" builtinId="52" hidden="1" customBuiltin="1"/>
    <cellStyle name="60% - Accent6" xfId="6053" builtinId="52" hidden="1" customBuiltin="1"/>
    <cellStyle name="60% - Accent6" xfId="6218" builtinId="52" hidden="1" customBuiltin="1"/>
    <cellStyle name="60% - Accent6" xfId="5214" builtinId="52" hidden="1" customBuiltin="1"/>
    <cellStyle name="60% - Accent6" xfId="7784" builtinId="52" hidden="1" customBuiltin="1"/>
    <cellStyle name="60% - Accent6" xfId="4838" builtinId="52" hidden="1" customBuiltin="1"/>
    <cellStyle name="60% - Accent6" xfId="7782" builtinId="52" hidden="1" customBuiltin="1"/>
    <cellStyle name="60% - Accent6" xfId="7621" builtinId="52" hidden="1" customBuiltin="1"/>
    <cellStyle name="60% - Accent6" xfId="5815" builtinId="52" hidden="1" customBuiltin="1"/>
    <cellStyle name="60% - Accent6" xfId="7602" builtinId="52" hidden="1" customBuiltin="1"/>
    <cellStyle name="60% - Accent6" xfId="5602" builtinId="52" hidden="1" customBuiltin="1"/>
    <cellStyle name="60% - Accent6" xfId="10790" builtinId="52" hidden="1" customBuiltin="1"/>
    <cellStyle name="60% - Accent6" xfId="5806" builtinId="52" hidden="1" customBuiltin="1"/>
    <cellStyle name="60% - Accent6" xfId="6268" builtinId="52" hidden="1" customBuiltin="1"/>
    <cellStyle name="60% - Accent6" xfId="5810" builtinId="52" hidden="1" customBuiltin="1"/>
    <cellStyle name="60% - Accent6" xfId="5448" builtinId="52" hidden="1" customBuiltin="1"/>
    <cellStyle name="60% - Accent6" xfId="5012" builtinId="52" hidden="1" customBuiltin="1"/>
    <cellStyle name="60% - Accent6" xfId="5308" builtinId="52" hidden="1" customBuiltin="1"/>
    <cellStyle name="60% - Accent6" xfId="4937" builtinId="52" hidden="1" customBuiltin="1"/>
    <cellStyle name="60% - Accent6" xfId="4118" builtinId="52" hidden="1" customBuiltin="1"/>
    <cellStyle name="60% - Accent6" xfId="4375" builtinId="52" hidden="1" customBuiltin="1"/>
    <cellStyle name="60% - Accent6" xfId="4489" builtinId="52" hidden="1" customBuiltin="1"/>
    <cellStyle name="60% - Accent6" xfId="5992" builtinId="52" hidden="1" customBuiltin="1"/>
    <cellStyle name="60% - Accent6" xfId="4156" builtinId="52" hidden="1" customBuiltin="1"/>
    <cellStyle name="60% - Accent6" xfId="6034" builtinId="52" hidden="1" customBuiltin="1"/>
    <cellStyle name="60% - Accent6" xfId="3889" builtinId="52" hidden="1" customBuiltin="1"/>
    <cellStyle name="60% - Accent6" xfId="3897" builtinId="52" hidden="1" customBuiltin="1"/>
    <cellStyle name="60% - Accent6" xfId="4155" builtinId="52" hidden="1" customBuiltin="1"/>
    <cellStyle name="60% - Accent6" xfId="5918" builtinId="52" hidden="1" customBuiltin="1"/>
    <cellStyle name="60% - Accent6" xfId="5240" builtinId="52" hidden="1" customBuiltin="1"/>
    <cellStyle name="60% - Accent6" xfId="5095" builtinId="52" hidden="1" customBuiltin="1"/>
    <cellStyle name="60% - Accent6" xfId="8535" builtinId="52" hidden="1" customBuiltin="1"/>
    <cellStyle name="60% - Accent6" xfId="4111" builtinId="52" hidden="1" customBuiltin="1"/>
    <cellStyle name="60% - Accent6" xfId="8922" builtinId="52" hidden="1" customBuiltin="1"/>
    <cellStyle name="60% - Accent6" xfId="8549" builtinId="52" hidden="1" customBuiltin="1"/>
    <cellStyle name="60% - Accent6" xfId="7643" builtinId="52" hidden="1" customBuiltin="1"/>
    <cellStyle name="60% - Accent6" xfId="7729" builtinId="52" hidden="1" customBuiltin="1"/>
    <cellStyle name="60% - Accent6" xfId="10324" builtinId="52" hidden="1" customBuiltin="1"/>
    <cellStyle name="60% - Accent6" xfId="11033" builtinId="52" hidden="1" customBuiltin="1"/>
    <cellStyle name="60% - Accent6" xfId="11060" builtinId="52" hidden="1" customBuiltin="1"/>
    <cellStyle name="60% - Accent6" xfId="11089" builtinId="52" hidden="1" customBuiltin="1"/>
    <cellStyle name="60% - Accent6" xfId="11117" builtinId="52" hidden="1" customBuiltin="1"/>
    <cellStyle name="60% - Accent6" xfId="11145" builtinId="52" hidden="1" customBuiltin="1"/>
    <cellStyle name="60% - Accent6" xfId="11147" builtinId="52" hidden="1" customBuiltin="1"/>
    <cellStyle name="60% - Accent6" xfId="11193" builtinId="52" hidden="1" customBuiltin="1"/>
    <cellStyle name="60% - Accent6" xfId="11225" builtinId="52" hidden="1" customBuiltin="1"/>
    <cellStyle name="60% - Accent6" xfId="11262" builtinId="52" hidden="1" customBuiltin="1"/>
    <cellStyle name="60% - Accent6" xfId="11295" builtinId="52" hidden="1" customBuiltin="1"/>
    <cellStyle name="60% - Accent6" xfId="11326" builtinId="52" hidden="1" customBuiltin="1"/>
    <cellStyle name="60% - Accent6" xfId="11189" builtinId="52" hidden="1" customBuiltin="1"/>
    <cellStyle name="60% - Accent6" xfId="11312" builtinId="52" hidden="1" customBuiltin="1"/>
    <cellStyle name="60% - Accent6" xfId="11344" builtinId="52" hidden="1" customBuiltin="1"/>
    <cellStyle name="60% - Accent6" xfId="11376" builtinId="52" hidden="1" customBuiltin="1"/>
    <cellStyle name="60% - Accent6" xfId="11405" builtinId="52" hidden="1" customBuiltin="1"/>
    <cellStyle name="60% - Accent6" xfId="11432" builtinId="52" hidden="1" customBuiltin="1"/>
    <cellStyle name="60% - Accent6" xfId="11447" builtinId="52" hidden="1" customBuiltin="1"/>
    <cellStyle name="60% - Accent6" xfId="11490" builtinId="52" hidden="1" customBuiltin="1"/>
    <cellStyle name="60% - Accent6" xfId="11520" builtinId="52" hidden="1" customBuiltin="1"/>
    <cellStyle name="60% - Accent6" xfId="11553" builtinId="52" hidden="1" customBuiltin="1"/>
    <cellStyle name="60% - Accent6" xfId="11583" builtinId="52" hidden="1" customBuiltin="1"/>
    <cellStyle name="60% - Accent6" xfId="11613" builtinId="52" hidden="1" customBuiltin="1"/>
    <cellStyle name="60% - Accent6" xfId="11486" builtinId="52" hidden="1" customBuiltin="1"/>
    <cellStyle name="60% - Accent6" xfId="11599" builtinId="52" hidden="1" customBuiltin="1"/>
    <cellStyle name="60% - Accent6" xfId="11628" builtinId="52" hidden="1" customBuiltin="1"/>
    <cellStyle name="60% - Accent6" xfId="11655" builtinId="52" hidden="1" customBuiltin="1"/>
    <cellStyle name="60% - Accent6" xfId="11684" builtinId="52" hidden="1" customBuiltin="1"/>
    <cellStyle name="60% - Accent6" xfId="11710" builtinId="52" hidden="1" customBuiltin="1"/>
    <cellStyle name="60% - Accent6" xfId="11745" builtinId="52" hidden="1" customBuiltin="1"/>
    <cellStyle name="60% - Accent6" xfId="11788" builtinId="52" hidden="1" customBuiltin="1"/>
    <cellStyle name="60% - Accent6" xfId="11818" builtinId="52" hidden="1" customBuiltin="1"/>
    <cellStyle name="60% - Accent6" xfId="11851" builtinId="52" hidden="1" customBuiltin="1"/>
    <cellStyle name="60% - Accent6" xfId="11879" builtinId="52" hidden="1" customBuiltin="1"/>
    <cellStyle name="60% - Accent6" xfId="11909" builtinId="52" hidden="1" customBuiltin="1"/>
    <cellStyle name="60% - Accent6" xfId="11784" builtinId="52" hidden="1" customBuiltin="1"/>
    <cellStyle name="60% - Accent6" xfId="11895" builtinId="52" hidden="1" customBuiltin="1"/>
    <cellStyle name="60% - Accent6" xfId="11923" builtinId="52" hidden="1" customBuiltin="1"/>
    <cellStyle name="60% - Accent6" xfId="11952" builtinId="52" hidden="1" customBuiltin="1"/>
    <cellStyle name="60% - Accent6" xfId="11984" builtinId="52" hidden="1" customBuiltin="1"/>
    <cellStyle name="60% - Accent6" xfId="12009" builtinId="52" hidden="1" customBuiltin="1"/>
    <cellStyle name="60% - Accent6" xfId="12043" builtinId="52" hidden="1" customBuiltin="1"/>
    <cellStyle name="60% - Accent6" xfId="10935" builtinId="52" hidden="1" customBuiltin="1"/>
    <cellStyle name="60% - Accent6" xfId="10939" builtinId="52" hidden="1" customBuiltin="1"/>
    <cellStyle name="60% - Accent6" xfId="10963" builtinId="52" hidden="1" customBuiltin="1"/>
    <cellStyle name="60% - Accent6" xfId="10883" builtinId="52" hidden="1" customBuiltin="1"/>
    <cellStyle name="60% - Accent6" xfId="10919" builtinId="52" hidden="1" customBuiltin="1"/>
    <cellStyle name="60% - Accent6" xfId="4139" builtinId="52" hidden="1" customBuiltin="1"/>
    <cellStyle name="60% - Accent6" xfId="12184" builtinId="52" hidden="1" customBuiltin="1"/>
    <cellStyle name="60% - Accent6" xfId="12205" builtinId="52" hidden="1" customBuiltin="1"/>
    <cellStyle name="60% - Accent6" xfId="12228" builtinId="52" hidden="1" customBuiltin="1"/>
    <cellStyle name="60% - Accent6" xfId="12249" builtinId="52" hidden="1" customBuiltin="1"/>
    <cellStyle name="60% - Accent6" xfId="12270" builtinId="52" hidden="1" customBuiltin="1"/>
    <cellStyle name="60% - Accent6" xfId="12271" builtinId="52" hidden="1" customBuiltin="1"/>
    <cellStyle name="60% - Accent6" xfId="12316" builtinId="52" hidden="1" customBuiltin="1"/>
    <cellStyle name="60% - Accent6" xfId="12348" builtinId="52" hidden="1" customBuiltin="1"/>
    <cellStyle name="60% - Accent6" xfId="12382" builtinId="52" hidden="1" customBuiltin="1"/>
    <cellStyle name="60% - Accent6" xfId="12413" builtinId="52" hidden="1" customBuiltin="1"/>
    <cellStyle name="60% - Accent6" xfId="12445" builtinId="52" hidden="1" customBuiltin="1"/>
    <cellStyle name="60% - Accent6" xfId="12312" builtinId="52" hidden="1" customBuiltin="1"/>
    <cellStyle name="60% - Accent6" xfId="12430" builtinId="52" hidden="1" customBuiltin="1"/>
    <cellStyle name="60% - Accent6" xfId="12463" builtinId="52" hidden="1" customBuiltin="1"/>
    <cellStyle name="60% - Accent6" xfId="12494" builtinId="52" hidden="1" customBuiltin="1"/>
    <cellStyle name="60% - Accent6" xfId="12521" builtinId="52" hidden="1" customBuiltin="1"/>
    <cellStyle name="60% - Accent6" xfId="12546" builtinId="52" hidden="1" customBuiltin="1"/>
    <cellStyle name="60% - Accent6" xfId="12558" builtinId="52" hidden="1" customBuiltin="1"/>
    <cellStyle name="60% - Accent6" xfId="12599" builtinId="52" hidden="1" customBuiltin="1"/>
    <cellStyle name="60% - Accent6" xfId="12628" builtinId="52" hidden="1" customBuiltin="1"/>
    <cellStyle name="60% - Accent6" xfId="12661" builtinId="52" hidden="1" customBuiltin="1"/>
    <cellStyle name="60% - Accent6" xfId="12688" builtinId="52" hidden="1" customBuiltin="1"/>
    <cellStyle name="60% - Accent6" xfId="12717" builtinId="52" hidden="1" customBuiltin="1"/>
    <cellStyle name="60% - Accent6" xfId="12595" builtinId="52" hidden="1" customBuiltin="1"/>
    <cellStyle name="60% - Accent6" xfId="12704" builtinId="52" hidden="1" customBuiltin="1"/>
    <cellStyle name="60% - Accent6" xfId="12734" builtinId="52" hidden="1" customBuiltin="1"/>
    <cellStyle name="60% - Accent6" xfId="12762" builtinId="52" hidden="1" customBuiltin="1"/>
    <cellStyle name="60% - Accent6" xfId="12792" builtinId="52" hidden="1" customBuiltin="1"/>
    <cellStyle name="60% - Accent6" xfId="12819" builtinId="52" hidden="1" customBuiltin="1"/>
    <cellStyle name="60% - Accent6" xfId="12851" builtinId="52" hidden="1" customBuiltin="1"/>
    <cellStyle name="60% - Accent6" xfId="12892" builtinId="52" hidden="1" customBuiltin="1"/>
    <cellStyle name="60% - Accent6" xfId="12921" builtinId="52" hidden="1" customBuiltin="1"/>
    <cellStyle name="60% - Accent6" xfId="12953" builtinId="52" hidden="1" customBuiltin="1"/>
    <cellStyle name="60% - Accent6" xfId="12980" builtinId="52" hidden="1" customBuiltin="1"/>
    <cellStyle name="60% - Accent6" xfId="13010" builtinId="52" hidden="1" customBuiltin="1"/>
    <cellStyle name="60% - Accent6" xfId="12888" builtinId="52" hidden="1" customBuiltin="1"/>
    <cellStyle name="60% - Accent6" xfId="12996" builtinId="52" hidden="1" customBuiltin="1"/>
    <cellStyle name="60% - Accent6" xfId="13026" builtinId="52" hidden="1" customBuiltin="1"/>
    <cellStyle name="60% - Accent6" xfId="13052" builtinId="52" hidden="1" customBuiltin="1"/>
    <cellStyle name="60% - Accent6" xfId="13079" builtinId="52" hidden="1" customBuiltin="1"/>
    <cellStyle name="60% - Accent6" xfId="13103" builtinId="52" hidden="1" customBuiltin="1"/>
    <cellStyle name="60% - Accent6" xfId="13124" builtinId="52" hidden="1" customBuiltin="1"/>
    <cellStyle name="60% - Accent6" xfId="4962" builtinId="52" hidden="1" customBuiltin="1"/>
    <cellStyle name="60% - Accent6" xfId="5277" builtinId="52" hidden="1" customBuiltin="1"/>
    <cellStyle name="60% - Accent6" xfId="5730" builtinId="52" hidden="1" customBuiltin="1"/>
    <cellStyle name="60% - Accent6" xfId="5865" builtinId="52" hidden="1" customBuiltin="1"/>
    <cellStyle name="60% - Accent6" xfId="4632" builtinId="52" hidden="1" customBuiltin="1"/>
    <cellStyle name="60% - Accent6" xfId="131" builtinId="52" hidden="1" customBuiltin="1"/>
    <cellStyle name="60% - Accent6" xfId="4429" builtinId="52" hidden="1" customBuiltin="1"/>
    <cellStyle name="60% - Accent6" xfId="12753" builtinId="52" hidden="1" customBuiltin="1"/>
    <cellStyle name="60% - Accent6" xfId="7526" builtinId="52" hidden="1" customBuiltin="1"/>
    <cellStyle name="60% - Accent6" xfId="6420" builtinId="52" hidden="1" customBuiltin="1"/>
    <cellStyle name="60% - Accent6" xfId="5090" builtinId="52" hidden="1" customBuiltin="1"/>
    <cellStyle name="60% - Accent6" xfId="5185" builtinId="52" hidden="1" customBuiltin="1"/>
    <cellStyle name="60% - Accent6" xfId="11019" builtinId="52" hidden="1" customBuiltin="1"/>
    <cellStyle name="60% - Accent6" xfId="5193" builtinId="52" hidden="1" customBuiltin="1"/>
    <cellStyle name="60% - Accent6" xfId="4326" builtinId="52" hidden="1" customBuiltin="1"/>
    <cellStyle name="60% - Accent6" xfId="13064" builtinId="52" hidden="1" customBuiltin="1"/>
    <cellStyle name="60% - Accent6" xfId="13136" builtinId="52" hidden="1" customBuiltin="1"/>
    <cellStyle name="60% - Accent6" xfId="12659" builtinId="52" hidden="1" customBuiltin="1"/>
    <cellStyle name="60% - Accent6" xfId="7733" builtinId="52" hidden="1" customBuiltin="1"/>
    <cellStyle name="60% - Accent6" xfId="13161" builtinId="52" hidden="1" customBuiltin="1"/>
    <cellStyle name="60% - Accent6" xfId="13199" builtinId="52" hidden="1" customBuiltin="1"/>
    <cellStyle name="60% - Accent6" xfId="13235" builtinId="52" hidden="1" customBuiltin="1"/>
    <cellStyle name="60% - Accent6" xfId="13270" builtinId="52" hidden="1" customBuiltin="1"/>
    <cellStyle name="60% - Accent6" xfId="13286" builtinId="52" hidden="1" customBuiltin="1"/>
    <cellStyle name="60% - Accent6" xfId="13332" builtinId="52" hidden="1" customBuiltin="1"/>
    <cellStyle name="60% - Accent6" xfId="13364" builtinId="52" hidden="1" customBuiltin="1"/>
    <cellStyle name="60% - Accent6" xfId="13398" builtinId="52" hidden="1" customBuiltin="1"/>
    <cellStyle name="60% - Accent6" xfId="13430" builtinId="52" hidden="1" customBuiltin="1"/>
    <cellStyle name="60% - Accent6" xfId="13461" builtinId="52" hidden="1" customBuiltin="1"/>
    <cellStyle name="60% - Accent6" xfId="13327" builtinId="52" hidden="1" customBuiltin="1"/>
    <cellStyle name="60% - Accent6" xfId="13446" builtinId="52" hidden="1" customBuiltin="1"/>
    <cellStyle name="60% - Accent6" xfId="13485" builtinId="52" hidden="1" customBuiltin="1"/>
    <cellStyle name="60% - Accent6" xfId="13520" builtinId="52" hidden="1" customBuiltin="1"/>
    <cellStyle name="60% - Accent6" xfId="13556" builtinId="52" hidden="1" customBuiltin="1"/>
    <cellStyle name="60% - Accent6" xfId="13590" builtinId="52" hidden="1" customBuiltin="1"/>
    <cellStyle name="60% - Accent6" xfId="13628" builtinId="52" hidden="1" customBuiltin="1"/>
    <cellStyle name="60% - Accent6" xfId="13674" builtinId="52" hidden="1" customBuiltin="1"/>
    <cellStyle name="60% - Accent6" xfId="13706" builtinId="52" hidden="1" customBuiltin="1"/>
    <cellStyle name="60% - Accent6" xfId="13740" builtinId="52" hidden="1" customBuiltin="1"/>
    <cellStyle name="60% - Accent6" xfId="13772" builtinId="52" hidden="1" customBuiltin="1"/>
    <cellStyle name="60% - Accent6" xfId="13803" builtinId="52" hidden="1" customBuiltin="1"/>
    <cellStyle name="60% - Accent6" xfId="13669" builtinId="52" hidden="1" customBuiltin="1"/>
    <cellStyle name="60% - Accent6" xfId="13788" builtinId="52" hidden="1" customBuiltin="1"/>
    <cellStyle name="60% - Accent6" xfId="13827" builtinId="52" hidden="1" customBuiltin="1"/>
    <cellStyle name="60% - Accent6" xfId="13862" builtinId="52" hidden="1" customBuiltin="1"/>
    <cellStyle name="60% - Accent6" xfId="13898" builtinId="52" hidden="1" customBuiltin="1"/>
    <cellStyle name="60% - Accent6" xfId="13932" builtinId="52" hidden="1" customBuiltin="1"/>
    <cellStyle name="60% - Accent6" xfId="13970" builtinId="52" hidden="1" customBuiltin="1"/>
    <cellStyle name="60% - Accent6" xfId="14327" builtinId="52" hidden="1" customBuiltin="1"/>
    <cellStyle name="60% - Accent6" xfId="14348" builtinId="52" hidden="1" customBuiltin="1"/>
    <cellStyle name="60% - Accent6" xfId="14370" builtinId="52" hidden="1" customBuiltin="1"/>
    <cellStyle name="60% - Accent6" xfId="14392" builtinId="52" hidden="1" customBuiltin="1"/>
    <cellStyle name="60% - Accent6" xfId="14413" builtinId="52" hidden="1" customBuiltin="1"/>
    <cellStyle name="60% - Accent6" xfId="14456" builtinId="52" hidden="1" customBuiltin="1"/>
    <cellStyle name="60% - Accent6" xfId="14859" builtinId="52" hidden="1" customBuiltin="1"/>
    <cellStyle name="60% - Accent6" xfId="14884" builtinId="52" hidden="1" customBuiltin="1"/>
    <cellStyle name="60% - Accent6" xfId="14909" builtinId="52" hidden="1" customBuiltin="1"/>
    <cellStyle name="60% - Accent6" xfId="14934" builtinId="52" hidden="1" customBuiltin="1"/>
    <cellStyle name="60% - Accent6" xfId="14956" builtinId="52" hidden="1" customBuiltin="1"/>
    <cellStyle name="60% - Accent6" xfId="14957" builtinId="52" hidden="1" customBuiltin="1"/>
    <cellStyle name="60% - Accent6" xfId="14998" builtinId="52" hidden="1" customBuiltin="1"/>
    <cellStyle name="60% - Accent6" xfId="15029" builtinId="52" hidden="1" customBuiltin="1"/>
    <cellStyle name="60% - Accent6" xfId="15063" builtinId="52" hidden="1" customBuiltin="1"/>
    <cellStyle name="60% - Accent6" xfId="15096" builtinId="52" hidden="1" customBuiltin="1"/>
    <cellStyle name="60% - Accent6" xfId="15127" builtinId="52" hidden="1" customBuiltin="1"/>
    <cellStyle name="60% - Accent6" xfId="14994" builtinId="52" hidden="1" customBuiltin="1"/>
    <cellStyle name="60% - Accent6" xfId="15113" builtinId="52" hidden="1" customBuiltin="1"/>
    <cellStyle name="60% - Accent6" xfId="15142" builtinId="52" hidden="1" customBuiltin="1"/>
    <cellStyle name="60% - Accent6" xfId="15169" builtinId="52" hidden="1" customBuiltin="1"/>
    <cellStyle name="60% - Accent6" xfId="15193" builtinId="52" hidden="1" customBuiltin="1"/>
    <cellStyle name="60% - Accent6" xfId="15216" builtinId="52" hidden="1" customBuiltin="1"/>
    <cellStyle name="60% - Accent6" xfId="15228" builtinId="52" hidden="1" customBuiltin="1"/>
    <cellStyle name="60% - Accent6" xfId="15265" builtinId="52" hidden="1" customBuiltin="1"/>
    <cellStyle name="60% - Accent6" xfId="15294" builtinId="52" hidden="1" customBuiltin="1"/>
    <cellStyle name="60% - Accent6" xfId="15326" builtinId="52" hidden="1" customBuiltin="1"/>
    <cellStyle name="60% - Accent6" xfId="15355" builtinId="52" hidden="1" customBuiltin="1"/>
    <cellStyle name="60% - Accent6" xfId="15384" builtinId="52" hidden="1" customBuiltin="1"/>
    <cellStyle name="60% - Accent6" xfId="15261" builtinId="52" hidden="1" customBuiltin="1"/>
    <cellStyle name="60% - Accent6" xfId="15371" builtinId="52" hidden="1" customBuiltin="1"/>
    <cellStyle name="60% - Accent6" xfId="15399" builtinId="52" hidden="1" customBuiltin="1"/>
    <cellStyle name="60% - Accent6" xfId="15423" builtinId="52" hidden="1" customBuiltin="1"/>
    <cellStyle name="60% - Accent6" xfId="15449" builtinId="52" hidden="1" customBuiltin="1"/>
    <cellStyle name="60% - Accent6" xfId="15473" builtinId="52" hidden="1" customBuiltin="1"/>
    <cellStyle name="60% - Accent6" xfId="15506" builtinId="52" hidden="1" customBuiltin="1"/>
    <cellStyle name="60% - Accent6" xfId="15543" builtinId="52" hidden="1" customBuiltin="1"/>
    <cellStyle name="60% - Accent6" xfId="15572" builtinId="52" hidden="1" customBuiltin="1"/>
    <cellStyle name="60% - Accent6" xfId="15604" builtinId="52" hidden="1" customBuiltin="1"/>
    <cellStyle name="60% - Accent6" xfId="15632" builtinId="52" hidden="1" customBuiltin="1"/>
    <cellStyle name="60% - Accent6" xfId="15661" builtinId="52" hidden="1" customBuiltin="1"/>
    <cellStyle name="60% - Accent6" xfId="15539" builtinId="52" hidden="1" customBuiltin="1"/>
    <cellStyle name="60% - Accent6" xfId="15648" builtinId="52" hidden="1" customBuiltin="1"/>
    <cellStyle name="60% - Accent6" xfId="15676" builtinId="52" hidden="1" customBuiltin="1"/>
    <cellStyle name="60% - Accent6" xfId="15699" builtinId="52" hidden="1" customBuiltin="1"/>
    <cellStyle name="60% - Accent6" xfId="15724" builtinId="52" hidden="1" customBuiltin="1"/>
    <cellStyle name="60% - Accent6" xfId="15747" builtinId="52" hidden="1" customBuiltin="1"/>
    <cellStyle name="60% - Accent6" xfId="15781" builtinId="52" hidden="1" customBuiltin="1"/>
    <cellStyle name="60% - Accent6" xfId="14745" builtinId="52" hidden="1" customBuiltin="1"/>
    <cellStyle name="60% - Accent6" xfId="14749" builtinId="52" hidden="1" customBuiltin="1"/>
    <cellStyle name="60% - Accent6" xfId="14794" builtinId="52" hidden="1" customBuiltin="1"/>
    <cellStyle name="60% - Accent6" xfId="14649" builtinId="52" hidden="1" customBuiltin="1"/>
    <cellStyle name="60% - Accent6" xfId="14727" builtinId="52" hidden="1" customBuiltin="1"/>
    <cellStyle name="60% - Accent6" xfId="14479" builtinId="52" hidden="1" customBuiltin="1"/>
    <cellStyle name="60% - Accent6" xfId="15927" builtinId="52" hidden="1" customBuiltin="1"/>
    <cellStyle name="60% - Accent6" xfId="15948" builtinId="52" hidden="1" customBuiltin="1"/>
    <cellStyle name="60% - Accent6" xfId="15971" builtinId="52" hidden="1" customBuiltin="1"/>
    <cellStyle name="60% - Accent6" xfId="15992" builtinId="52" hidden="1" customBuiltin="1"/>
    <cellStyle name="60% - Accent6" xfId="16013" builtinId="52" hidden="1" customBuiltin="1"/>
    <cellStyle name="60% - Accent6" xfId="16014" builtinId="52" hidden="1" customBuiltin="1"/>
    <cellStyle name="60% - Accent6" xfId="16054" builtinId="52" hidden="1" customBuiltin="1"/>
    <cellStyle name="60% - Accent6" xfId="16086" builtinId="52" hidden="1" customBuiltin="1"/>
    <cellStyle name="60% - Accent6" xfId="16120" builtinId="52" hidden="1" customBuiltin="1"/>
    <cellStyle name="60% - Accent6" xfId="16150" builtinId="52" hidden="1" customBuiltin="1"/>
    <cellStyle name="60% - Accent6" xfId="16181" builtinId="52" hidden="1" customBuiltin="1"/>
    <cellStyle name="60% - Accent6" xfId="16050" builtinId="52" hidden="1" customBuiltin="1"/>
    <cellStyle name="60% - Accent6" xfId="16167" builtinId="52" hidden="1" customBuiltin="1"/>
    <cellStyle name="60% - Accent6" xfId="16199" builtinId="52" hidden="1" customBuiltin="1"/>
    <cellStyle name="60% - Accent6" xfId="16226" builtinId="52" hidden="1" customBuiltin="1"/>
    <cellStyle name="60% - Accent6" xfId="16251" builtinId="52" hidden="1" customBuiltin="1"/>
    <cellStyle name="60% - Accent6" xfId="16276" builtinId="52" hidden="1" customBuiltin="1"/>
    <cellStyle name="60% - Accent6" xfId="16289" builtinId="52" hidden="1" customBuiltin="1"/>
    <cellStyle name="60% - Accent6" xfId="16326" builtinId="52" hidden="1" customBuiltin="1"/>
    <cellStyle name="60% - Accent6" xfId="16355" builtinId="52" hidden="1" customBuiltin="1"/>
    <cellStyle name="60% - Accent6" xfId="16387" builtinId="52" hidden="1" customBuiltin="1"/>
    <cellStyle name="60% - Accent6" xfId="16414" builtinId="52" hidden="1" customBuiltin="1"/>
    <cellStyle name="60% - Accent6" xfId="16443" builtinId="52" hidden="1" customBuiltin="1"/>
    <cellStyle name="60% - Accent6" xfId="16322" builtinId="52" hidden="1" customBuiltin="1"/>
    <cellStyle name="60% - Accent6" xfId="16430" builtinId="52" hidden="1" customBuiltin="1"/>
    <cellStyle name="60% - Accent6" xfId="16457" builtinId="52" hidden="1" customBuiltin="1"/>
    <cellStyle name="60% - Accent6" xfId="16480" builtinId="52" hidden="1" customBuiltin="1"/>
    <cellStyle name="60% - Accent6" xfId="16503" builtinId="52" hidden="1" customBuiltin="1"/>
    <cellStyle name="60% - Accent6" xfId="16526" builtinId="52" hidden="1" customBuiltin="1"/>
    <cellStyle name="60% - Accent6" xfId="16559" builtinId="52" hidden="1" customBuiltin="1"/>
    <cellStyle name="60% - Accent6" xfId="16596" builtinId="52" hidden="1" customBuiltin="1"/>
    <cellStyle name="60% - Accent6" xfId="16626" builtinId="52" hidden="1" customBuiltin="1"/>
    <cellStyle name="60% - Accent6" xfId="16659" builtinId="52" hidden="1" customBuiltin="1"/>
    <cellStyle name="60% - Accent6" xfId="16686" builtinId="52" hidden="1" customBuiltin="1"/>
    <cellStyle name="60% - Accent6" xfId="16715" builtinId="52" hidden="1" customBuiltin="1"/>
    <cellStyle name="60% - Accent6" xfId="16592" builtinId="52" hidden="1" customBuiltin="1"/>
    <cellStyle name="60% - Accent6" xfId="16702" builtinId="52" hidden="1" customBuiltin="1"/>
    <cellStyle name="60% - Accent6" xfId="16730" builtinId="52" hidden="1" customBuiltin="1"/>
    <cellStyle name="60% - Accent6" xfId="16754" builtinId="52" hidden="1" customBuiltin="1"/>
    <cellStyle name="60% - Accent6" xfId="16776" builtinId="52" hidden="1" customBuiltin="1"/>
    <cellStyle name="60% - Accent6" xfId="16800" builtinId="52" hidden="1" customBuiltin="1"/>
    <cellStyle name="60% - Accent6" xfId="16827" builtinId="52" hidden="1" customBuiltin="1"/>
    <cellStyle name="60% - Accent6" xfId="9002" builtinId="52" hidden="1" customBuiltin="1"/>
    <cellStyle name="60% - Accent6" xfId="14730" builtinId="52" hidden="1" customBuiltin="1"/>
    <cellStyle name="60% - Accent6" xfId="14500" builtinId="52" hidden="1" customBuiltin="1"/>
    <cellStyle name="60% - Accent6" xfId="14260" builtinId="52" hidden="1" customBuiltin="1"/>
    <cellStyle name="60% - Accent6" xfId="14795" builtinId="52" hidden="1" customBuiltin="1"/>
    <cellStyle name="60% - Accent6" xfId="16845" builtinId="52" hidden="1" customBuiltin="1"/>
    <cellStyle name="60% - Accent6" xfId="12294" builtinId="52" hidden="1" customBuiltin="1"/>
    <cellStyle name="60% - Accent6" xfId="7569" builtinId="52" hidden="1" customBuiltin="1"/>
    <cellStyle name="60% - Accent6" xfId="10871" builtinId="52" hidden="1" customBuiltin="1"/>
    <cellStyle name="60% - Accent6" xfId="11171" builtinId="52" hidden="1" customBuiltin="1"/>
    <cellStyle name="60% - Accent6" xfId="8341" builtinId="52" hidden="1" customBuiltin="1"/>
    <cellStyle name="60% - Accent6" xfId="5507" builtinId="52" hidden="1" customBuiltin="1"/>
    <cellStyle name="60% - Accent6" xfId="5577" builtinId="52" hidden="1" customBuiltin="1"/>
    <cellStyle name="60% - Accent6" xfId="16828" builtinId="52" hidden="1" customBuiltin="1"/>
    <cellStyle name="60% - Accent6" xfId="14058" builtinId="52" hidden="1" customBuiltin="1"/>
    <cellStyle name="60% - Accent6" xfId="7925" builtinId="52" hidden="1" customBuiltin="1"/>
    <cellStyle name="60% - Accent6" xfId="16895" builtinId="52" hidden="1" customBuiltin="1"/>
    <cellStyle name="60% - Accent6" xfId="11368" builtinId="52" hidden="1" customBuiltin="1"/>
    <cellStyle name="60% - Accent6" xfId="7860" builtinId="52" hidden="1" customBuiltin="1"/>
    <cellStyle name="60% - Accent6" xfId="8438" builtinId="52" hidden="1" customBuiltin="1"/>
    <cellStyle name="60% - Accent6" xfId="14162" builtinId="52" hidden="1" customBuiltin="1"/>
    <cellStyle name="60% - Accent6" xfId="7728" builtinId="52" hidden="1" customBuiltin="1"/>
    <cellStyle name="60% - Accent6" xfId="14160" builtinId="52" hidden="1" customBuiltin="1"/>
    <cellStyle name="60% - Accent6" xfId="14032" builtinId="52" hidden="1" customBuiltin="1"/>
    <cellStyle name="60% - Accent6" xfId="10797" builtinId="52" hidden="1" customBuiltin="1"/>
    <cellStyle name="60% - Accent6" xfId="14016" builtinId="52" hidden="1" customBuiltin="1"/>
    <cellStyle name="60% - Accent6" xfId="4666" builtinId="52" hidden="1" customBuiltin="1"/>
    <cellStyle name="60% - Accent6" xfId="16992" builtinId="52" hidden="1" customBuiltin="1"/>
    <cellStyle name="60% - Accent6" xfId="4653" builtinId="52" hidden="1" customBuiltin="1"/>
    <cellStyle name="60% - Accent6" xfId="4200" builtinId="52" hidden="1" customBuiltin="1"/>
    <cellStyle name="60% - Accent6" xfId="5286" builtinId="52" hidden="1" customBuiltin="1"/>
    <cellStyle name="60% - Accent6" xfId="6176" builtinId="52" hidden="1" customBuiltin="1"/>
    <cellStyle name="60% - Accent6" xfId="4325" builtinId="52" hidden="1" customBuiltin="1"/>
    <cellStyle name="60% - Accent6" xfId="6101" builtinId="52" hidden="1" customBuiltin="1"/>
    <cellStyle name="60% - Accent6" xfId="5892" builtinId="52" hidden="1" customBuiltin="1"/>
    <cellStyle name="60% - Accent6" xfId="6262" builtinId="52" hidden="1" customBuiltin="1"/>
    <cellStyle name="60% - Accent6" xfId="12580" builtinId="52" hidden="1" customBuiltin="1"/>
    <cellStyle name="60% - Accent6" xfId="4921" builtinId="52" hidden="1" customBuiltin="1"/>
    <cellStyle name="60% - Accent6" xfId="11024" builtinId="52" hidden="1" customBuiltin="1"/>
    <cellStyle name="60% - Accent6" xfId="5776" builtinId="52" hidden="1" customBuiltin="1"/>
    <cellStyle name="60% - Accent6" xfId="12539" builtinId="52" hidden="1" customBuiltin="1"/>
    <cellStyle name="60% - Accent6" xfId="8506" builtinId="52" hidden="1" customBuiltin="1"/>
    <cellStyle name="60% - Accent6" xfId="5852" builtinId="52" hidden="1" customBuiltin="1"/>
    <cellStyle name="60% - Accent6" xfId="8405" builtinId="52" hidden="1" customBuiltin="1"/>
    <cellStyle name="60% - Accent6" xfId="4086" builtinId="52" hidden="1" customBuiltin="1"/>
    <cellStyle name="60% - Accent6" xfId="5176" builtinId="52" hidden="1" customBuiltin="1"/>
    <cellStyle name="60% - Accent6" xfId="5634" builtinId="52" hidden="1" customBuiltin="1"/>
    <cellStyle name="60% - Accent6" xfId="14807" builtinId="52" hidden="1" customBuiltin="1"/>
    <cellStyle name="60% - Accent6" xfId="5572" builtinId="52" hidden="1" customBuiltin="1"/>
    <cellStyle name="60% - Accent6" xfId="15190" builtinId="52" hidden="1" customBuiltin="1"/>
    <cellStyle name="60% - Accent6" xfId="14820" builtinId="52" hidden="1" customBuiltin="1"/>
    <cellStyle name="60% - Accent6" xfId="14048" builtinId="52" hidden="1" customBuiltin="1"/>
    <cellStyle name="60% - Accent6" xfId="14110" builtinId="52" hidden="1" customBuiltin="1"/>
    <cellStyle name="60% - Accent6" xfId="16562" builtinId="52" hidden="1" customBuiltin="1"/>
    <cellStyle name="60% - Accent6" xfId="17190" builtinId="52" hidden="1" customBuiltin="1"/>
    <cellStyle name="60% - Accent6" xfId="17213" builtinId="52" hidden="1" customBuiltin="1"/>
    <cellStyle name="60% - Accent6" xfId="17242" builtinId="52" hidden="1" customBuiltin="1"/>
    <cellStyle name="60% - Accent6" xfId="17269" builtinId="52" hidden="1" customBuiltin="1"/>
    <cellStyle name="60% - Accent6" xfId="17293" builtinId="52" hidden="1" customBuiltin="1"/>
    <cellStyle name="60% - Accent6" xfId="17295" builtinId="52" hidden="1" customBuiltin="1"/>
    <cellStyle name="60% - Accent6" xfId="17340" builtinId="52" hidden="1" customBuiltin="1"/>
    <cellStyle name="60% - Accent6" xfId="17372" builtinId="52" hidden="1" customBuiltin="1"/>
    <cellStyle name="60% - Accent6" xfId="17407" builtinId="52" hidden="1" customBuiltin="1"/>
    <cellStyle name="60% - Accent6" xfId="17439" builtinId="52" hidden="1" customBuiltin="1"/>
    <cellStyle name="60% - Accent6" xfId="17471" builtinId="52" hidden="1" customBuiltin="1"/>
    <cellStyle name="60% - Accent6" xfId="17336" builtinId="52" hidden="1" customBuiltin="1"/>
    <cellStyle name="60% - Accent6" xfId="17456" builtinId="52" hidden="1" customBuiltin="1"/>
    <cellStyle name="60% - Accent6" xfId="17487" builtinId="52" hidden="1" customBuiltin="1"/>
    <cellStyle name="60% - Accent6" xfId="17518" builtinId="52" hidden="1" customBuiltin="1"/>
    <cellStyle name="60% - Accent6" xfId="17545" builtinId="52" hidden="1" customBuiltin="1"/>
    <cellStyle name="60% - Accent6" xfId="17569" builtinId="52" hidden="1" customBuiltin="1"/>
    <cellStyle name="60% - Accent6" xfId="17582" builtinId="52" hidden="1" customBuiltin="1"/>
    <cellStyle name="60% - Accent6" xfId="17622" builtinId="52" hidden="1" customBuiltin="1"/>
    <cellStyle name="60% - Accent6" xfId="17651" builtinId="52" hidden="1" customBuiltin="1"/>
    <cellStyle name="60% - Accent6" xfId="17683" builtinId="52" hidden="1" customBuiltin="1"/>
    <cellStyle name="60% - Accent6" xfId="17713" builtinId="52" hidden="1" customBuiltin="1"/>
    <cellStyle name="60% - Accent6" xfId="17742" builtinId="52" hidden="1" customBuiltin="1"/>
    <cellStyle name="60% - Accent6" xfId="17618" builtinId="52" hidden="1" customBuiltin="1"/>
    <cellStyle name="60% - Accent6" xfId="17729" builtinId="52" hidden="1" customBuiltin="1"/>
    <cellStyle name="60% - Accent6" xfId="17758" builtinId="52" hidden="1" customBuiltin="1"/>
    <cellStyle name="60% - Accent6" xfId="17784" builtinId="52" hidden="1" customBuiltin="1"/>
    <cellStyle name="60% - Accent6" xfId="17810" builtinId="52" hidden="1" customBuiltin="1"/>
    <cellStyle name="60% - Accent6" xfId="17834" builtinId="52" hidden="1" customBuiltin="1"/>
    <cellStyle name="60% - Accent6" xfId="17866" builtinId="52" hidden="1" customBuiltin="1"/>
    <cellStyle name="60% - Accent6" xfId="17906" builtinId="52" hidden="1" customBuiltin="1"/>
    <cellStyle name="60% - Accent6" xfId="17935" builtinId="52" hidden="1" customBuiltin="1"/>
    <cellStyle name="60% - Accent6" xfId="17968" builtinId="52" hidden="1" customBuiltin="1"/>
    <cellStyle name="60% - Accent6" xfId="17997" builtinId="52" hidden="1" customBuiltin="1"/>
    <cellStyle name="60% - Accent6" xfId="18026" builtinId="52" hidden="1" customBuiltin="1"/>
    <cellStyle name="60% - Accent6" xfId="17902" builtinId="52" hidden="1" customBuiltin="1"/>
    <cellStyle name="60% - Accent6" xfId="18013" builtinId="52" hidden="1" customBuiltin="1"/>
    <cellStyle name="60% - Accent6" xfId="18040" builtinId="52" hidden="1" customBuiltin="1"/>
    <cellStyle name="60% - Accent6" xfId="18065" builtinId="52" hidden="1" customBuiltin="1"/>
    <cellStyle name="60% - Accent6" xfId="18091" builtinId="52" hidden="1" customBuiltin="1"/>
    <cellStyle name="60% - Accent6" xfId="18115" builtinId="52" hidden="1" customBuiltin="1"/>
    <cellStyle name="60% - Accent6" xfId="18149" builtinId="52" hidden="1" customBuiltin="1"/>
    <cellStyle name="60% - Accent6" xfId="17102" builtinId="52" hidden="1" customBuiltin="1"/>
    <cellStyle name="60% - Accent6" xfId="17106" builtinId="52" hidden="1" customBuiltin="1"/>
    <cellStyle name="60% - Accent6" xfId="17125" builtinId="52" hidden="1" customBuiltin="1"/>
    <cellStyle name="60% - Accent6" xfId="17053" builtinId="52" hidden="1" customBuiltin="1"/>
    <cellStyle name="60% - Accent6" xfId="17087" builtinId="52" hidden="1" customBuiltin="1"/>
    <cellStyle name="60% - Accent6" xfId="5637" builtinId="52" hidden="1" customBuiltin="1"/>
    <cellStyle name="60% - Accent6" xfId="18289" builtinId="52" hidden="1" customBuiltin="1"/>
    <cellStyle name="60% - Accent6" xfId="18310" builtinId="52" hidden="1" customBuiltin="1"/>
    <cellStyle name="60% - Accent6" xfId="18333" builtinId="52" hidden="1" customBuiltin="1"/>
    <cellStyle name="60% - Accent6" xfId="18354" builtinId="52" hidden="1" customBuiltin="1"/>
    <cellStyle name="60% - Accent6" xfId="18375" builtinId="52" hidden="1" customBuiltin="1"/>
    <cellStyle name="60% - Accent6" xfId="18377" builtinId="52" hidden="1" customBuiltin="1"/>
    <cellStyle name="60% - Accent6" xfId="18419" builtinId="52" hidden="1" customBuiltin="1"/>
    <cellStyle name="60% - Accent6" xfId="18450" builtinId="52" hidden="1" customBuiltin="1"/>
    <cellStyle name="60% - Accent6" xfId="18485" builtinId="52" hidden="1" customBuiltin="1"/>
    <cellStyle name="60% - Accent6" xfId="18516" builtinId="52" hidden="1" customBuiltin="1"/>
    <cellStyle name="60% - Accent6" xfId="18546" builtinId="52" hidden="1" customBuiltin="1"/>
    <cellStyle name="60% - Accent6" xfId="18415" builtinId="52" hidden="1" customBuiltin="1"/>
    <cellStyle name="60% - Accent6" xfId="18533" builtinId="52" hidden="1" customBuiltin="1"/>
    <cellStyle name="60% - Accent6" xfId="18563" builtinId="52" hidden="1" customBuiltin="1"/>
    <cellStyle name="60% - Accent6" xfId="18592" builtinId="52" hidden="1" customBuiltin="1"/>
    <cellStyle name="60% - Accent6" xfId="18619" builtinId="52" hidden="1" customBuiltin="1"/>
    <cellStyle name="60% - Accent6" xfId="18643" builtinId="52" hidden="1" customBuiltin="1"/>
    <cellStyle name="60% - Accent6" xfId="18656" builtinId="52" hidden="1" customBuiltin="1"/>
    <cellStyle name="60% - Accent6" xfId="18696" builtinId="52" hidden="1" customBuiltin="1"/>
    <cellStyle name="60% - Accent6" xfId="18725" builtinId="52" hidden="1" customBuiltin="1"/>
    <cellStyle name="60% - Accent6" xfId="18758" builtinId="52" hidden="1" customBuiltin="1"/>
    <cellStyle name="60% - Accent6" xfId="18786" builtinId="52" hidden="1" customBuiltin="1"/>
    <cellStyle name="60% - Accent6" xfId="18815" builtinId="52" hidden="1" customBuiltin="1"/>
    <cellStyle name="60% - Accent6" xfId="18691" builtinId="52" hidden="1" customBuiltin="1"/>
    <cellStyle name="60% - Accent6" xfId="18802" builtinId="52" hidden="1" customBuiltin="1"/>
    <cellStyle name="60% - Accent6" xfId="18830" builtinId="52" hidden="1" customBuiltin="1"/>
    <cellStyle name="60% - Accent6" xfId="18857" builtinId="52" hidden="1" customBuiltin="1"/>
    <cellStyle name="60% - Accent6" xfId="18882" builtinId="52" hidden="1" customBuiltin="1"/>
    <cellStyle name="60% - Accent6" xfId="18907" builtinId="52" hidden="1" customBuiltin="1"/>
    <cellStyle name="60% - Accent6" xfId="18938" builtinId="52" hidden="1" customBuiltin="1"/>
    <cellStyle name="60% - Accent6" xfId="18978" builtinId="52" hidden="1" customBuiltin="1"/>
    <cellStyle name="60% - Accent6" xfId="19007" builtinId="52" hidden="1" customBuiltin="1"/>
    <cellStyle name="60% - Accent6" xfId="19040" builtinId="52" hidden="1" customBuiltin="1"/>
    <cellStyle name="60% - Accent6" xfId="19069" builtinId="52" hidden="1" customBuiltin="1"/>
    <cellStyle name="60% - Accent6" xfId="19098" builtinId="52" hidden="1" customBuiltin="1"/>
    <cellStyle name="60% - Accent6" xfId="18974" builtinId="52" hidden="1" customBuiltin="1"/>
    <cellStyle name="60% - Accent6" xfId="19085" builtinId="52" hidden="1" customBuiltin="1"/>
    <cellStyle name="60% - Accent6" xfId="19113" builtinId="52" hidden="1" customBuiltin="1"/>
    <cellStyle name="60% - Accent6" xfId="19137" builtinId="52" hidden="1" customBuiltin="1"/>
    <cellStyle name="60% - Accent6" xfId="19161" builtinId="52" hidden="1" customBuiltin="1"/>
    <cellStyle name="60% - Accent6" xfId="19184" builtinId="52" hidden="1" customBuiltin="1"/>
    <cellStyle name="60% - Accent6" xfId="19205" builtinId="52" hidden="1" customBuiltin="1"/>
    <cellStyle name="60% - Accent6" xfId="4179" builtinId="52" hidden="1" customBuiltin="1"/>
    <cellStyle name="60% - Accent6" xfId="7688" builtinId="52" hidden="1" customBuiltin="1"/>
    <cellStyle name="60% - Accent6" xfId="4968" builtinId="52" hidden="1" customBuiltin="1"/>
    <cellStyle name="60% - Accent6" xfId="4217" builtinId="52" hidden="1" customBuiltin="1"/>
    <cellStyle name="60% - Accent6" xfId="8220" builtinId="52" hidden="1" customBuiltin="1"/>
    <cellStyle name="60% - Accent6" xfId="5633" builtinId="52" hidden="1" customBuiltin="1"/>
    <cellStyle name="60% - Accent6" xfId="4623" builtinId="52" hidden="1" customBuiltin="1"/>
    <cellStyle name="60% - Accent6" xfId="18849" builtinId="52" hidden="1" customBuiltin="1"/>
    <cellStyle name="60% - Accent6" xfId="13959" builtinId="52" hidden="1" customBuiltin="1"/>
    <cellStyle name="60% - Accent6" xfId="11702" builtinId="52" hidden="1" customBuiltin="1"/>
    <cellStyle name="60% - Accent6" xfId="8246" builtinId="52" hidden="1" customBuiltin="1"/>
    <cellStyle name="60% - Accent6" xfId="6331" builtinId="52" hidden="1" customBuiltin="1"/>
    <cellStyle name="60% - Accent6" xfId="17176" builtinId="52" hidden="1" customBuiltin="1"/>
    <cellStyle name="60% - Accent6" xfId="5705" builtinId="52" hidden="1" customBuiltin="1"/>
    <cellStyle name="60% - Accent6" xfId="5961" builtinId="52" hidden="1" customBuiltin="1"/>
    <cellStyle name="60% - Accent6" xfId="19148" builtinId="52" hidden="1" customBuiltin="1"/>
    <cellStyle name="60% - Accent6" xfId="19217" builtinId="52" hidden="1" customBuiltin="1"/>
    <cellStyle name="60% - Accent6" xfId="18756" builtinId="52" hidden="1" customBuiltin="1"/>
    <cellStyle name="60% - Accent6" xfId="14113" builtinId="52" hidden="1" customBuiltin="1"/>
    <cellStyle name="60% - Accent6" xfId="19242" builtinId="52" hidden="1" customBuiltin="1"/>
    <cellStyle name="60% - Accent6" xfId="19281" builtinId="52" hidden="1" customBuiltin="1"/>
    <cellStyle name="60% - Accent6" xfId="19318" builtinId="52" hidden="1" customBuiltin="1"/>
    <cellStyle name="60% - Accent6" xfId="19353" builtinId="52" hidden="1" customBuiltin="1"/>
    <cellStyle name="60% - Accent6" xfId="19369" builtinId="52" hidden="1" customBuiltin="1"/>
    <cellStyle name="60% - Accent6" xfId="19415" builtinId="52" hidden="1" customBuiltin="1"/>
    <cellStyle name="60% - Accent6" xfId="19447" builtinId="52" hidden="1" customBuiltin="1"/>
    <cellStyle name="60% - Accent6" xfId="19481" builtinId="52" hidden="1" customBuiltin="1"/>
    <cellStyle name="60% - Accent6" xfId="19513" builtinId="52" hidden="1" customBuiltin="1"/>
    <cellStyle name="60% - Accent6" xfId="19544" builtinId="52" hidden="1" customBuiltin="1"/>
    <cellStyle name="60% - Accent6" xfId="19410" builtinId="52" hidden="1" customBuiltin="1"/>
    <cellStyle name="60% - Accent6" xfId="19529" builtinId="52" hidden="1" customBuiltin="1"/>
    <cellStyle name="60% - Accent6" xfId="19568" builtinId="52" hidden="1" customBuiltin="1"/>
    <cellStyle name="60% - Accent6" xfId="19603" builtinId="52" hidden="1" customBuiltin="1"/>
    <cellStyle name="60% - Accent6" xfId="19639" builtinId="52" hidden="1" customBuiltin="1"/>
    <cellStyle name="60% - Accent6" xfId="19673" builtinId="52" hidden="1" customBuiltin="1"/>
    <cellStyle name="60% - Accent6" xfId="19711" builtinId="52" hidden="1" customBuiltin="1"/>
    <cellStyle name="60% - Accent6" xfId="19757" builtinId="52" hidden="1" customBuiltin="1"/>
    <cellStyle name="60% - Accent6" xfId="19789" builtinId="52" hidden="1" customBuiltin="1"/>
    <cellStyle name="60% - Accent6" xfId="19823" builtinId="52" hidden="1" customBuiltin="1"/>
    <cellStyle name="60% - Accent6" xfId="19855" builtinId="52" hidden="1" customBuiltin="1"/>
    <cellStyle name="60% - Accent6" xfId="19886" builtinId="52" hidden="1" customBuiltin="1"/>
    <cellStyle name="60% - Accent6" xfId="19752" builtinId="52" hidden="1" customBuiltin="1"/>
    <cellStyle name="60% - Accent6" xfId="19871" builtinId="52" hidden="1" customBuiltin="1"/>
    <cellStyle name="60% - Accent6" xfId="19910" builtinId="52" hidden="1" customBuiltin="1"/>
    <cellStyle name="60% - Accent6" xfId="19945" builtinId="52" hidden="1" customBuiltin="1"/>
    <cellStyle name="60% - Accent6" xfId="19981" builtinId="52" hidden="1" customBuiltin="1"/>
    <cellStyle name="60% - Accent6" xfId="20015" builtinId="52" hidden="1" customBuiltin="1"/>
    <cellStyle name="60% - Accent6" xfId="20044" builtinId="52" hidden="1" customBuiltin="1"/>
    <cellStyle name="60% - Accent6" xfId="20151" builtinId="52" hidden="1" customBuiltin="1"/>
    <cellStyle name="60% - Accent6" xfId="20172" builtinId="52" hidden="1" customBuiltin="1"/>
    <cellStyle name="60% - Accent6" xfId="20195" builtinId="52" hidden="1" customBuiltin="1"/>
    <cellStyle name="60% - Accent6" xfId="20217" builtinId="52" hidden="1" customBuiltin="1"/>
    <cellStyle name="60% - Accent6" xfId="20238" builtinId="52" hidden="1" customBuiltin="1"/>
    <cellStyle name="60% - Accent6" xfId="20272" builtinId="52" hidden="1" customBuiltin="1"/>
    <cellStyle name="60% - Accent6" xfId="20474" builtinId="52" hidden="1" customBuiltin="1"/>
    <cellStyle name="60% - Accent6" xfId="20496" builtinId="52" hidden="1" customBuiltin="1"/>
    <cellStyle name="60% - Accent6" xfId="20525" builtinId="52" hidden="1" customBuiltin="1"/>
    <cellStyle name="60% - Accent6" xfId="20552" builtinId="52" hidden="1" customBuiltin="1"/>
    <cellStyle name="60% - Accent6" xfId="20576" builtinId="52" hidden="1" customBuiltin="1"/>
    <cellStyle name="60% - Accent6" xfId="20578" builtinId="52" hidden="1" customBuiltin="1"/>
    <cellStyle name="60% - Accent6" xfId="20622" builtinId="52" hidden="1" customBuiltin="1"/>
    <cellStyle name="60% - Accent6" xfId="20654" builtinId="52" hidden="1" customBuiltin="1"/>
    <cellStyle name="60% - Accent6" xfId="20688" builtinId="52" hidden="1" customBuiltin="1"/>
    <cellStyle name="60% - Accent6" xfId="20720" builtinId="52" hidden="1" customBuiltin="1"/>
    <cellStyle name="60% - Accent6" xfId="20752" builtinId="52" hidden="1" customBuiltin="1"/>
    <cellStyle name="60% - Accent6" xfId="20618" builtinId="52" hidden="1" customBuiltin="1"/>
    <cellStyle name="60% - Accent6" xfId="20737" builtinId="52" hidden="1" customBuiltin="1"/>
    <cellStyle name="60% - Accent6" xfId="20767" builtinId="52" hidden="1" customBuiltin="1"/>
    <cellStyle name="60% - Accent6" xfId="20798" builtinId="52" hidden="1" customBuiltin="1"/>
    <cellStyle name="60% - Accent6" xfId="20824" builtinId="52" hidden="1" customBuiltin="1"/>
    <cellStyle name="60% - Accent6" xfId="20848" builtinId="52" hidden="1" customBuiltin="1"/>
    <cellStyle name="60% - Accent6" xfId="20861" builtinId="52" hidden="1" customBuiltin="1"/>
    <cellStyle name="60% - Accent6" xfId="20901" builtinId="52" hidden="1" customBuiltin="1"/>
    <cellStyle name="60% - Accent6" xfId="20930" builtinId="52" hidden="1" customBuiltin="1"/>
    <cellStyle name="60% - Accent6" xfId="20962" builtinId="52" hidden="1" customBuiltin="1"/>
    <cellStyle name="60% - Accent6" xfId="20991" builtinId="52" hidden="1" customBuiltin="1"/>
    <cellStyle name="60% - Accent6" xfId="21020" builtinId="52" hidden="1" customBuiltin="1"/>
    <cellStyle name="60% - Accent6" xfId="20897" builtinId="52" hidden="1" customBuiltin="1"/>
    <cellStyle name="60% - Accent6" xfId="21007" builtinId="52" hidden="1" customBuiltin="1"/>
    <cellStyle name="60% - Accent6" xfId="21034" builtinId="52" hidden="1" customBuiltin="1"/>
    <cellStyle name="60% - Accent6" xfId="21059" builtinId="52" hidden="1" customBuiltin="1"/>
    <cellStyle name="60% - Accent6" xfId="21083" builtinId="52" hidden="1" customBuiltin="1"/>
    <cellStyle name="60% - Accent6" xfId="21106" builtinId="52" hidden="1" customBuiltin="1"/>
    <cellStyle name="60% - Accent6" xfId="21138" builtinId="52" hidden="1" customBuiltin="1"/>
    <cellStyle name="60% - Accent6" xfId="21178" builtinId="52" hidden="1" customBuiltin="1"/>
    <cellStyle name="60% - Accent6" xfId="21207" builtinId="52" hidden="1" customBuiltin="1"/>
    <cellStyle name="60% - Accent6" xfId="21240" builtinId="52" hidden="1" customBuiltin="1"/>
    <cellStyle name="60% - Accent6" xfId="21268" builtinId="52" hidden="1" customBuiltin="1"/>
    <cellStyle name="60% - Accent6" xfId="21297" builtinId="52" hidden="1" customBuiltin="1"/>
    <cellStyle name="60% - Accent6" xfId="21174" builtinId="52" hidden="1" customBuiltin="1"/>
    <cellStyle name="60% - Accent6" xfId="21284" builtinId="52" hidden="1" customBuiltin="1"/>
    <cellStyle name="60% - Accent6" xfId="21311" builtinId="52" hidden="1" customBuiltin="1"/>
    <cellStyle name="60% - Accent6" xfId="21336" builtinId="52" hidden="1" customBuiltin="1"/>
    <cellStyle name="60% - Accent6" xfId="21361" builtinId="52" hidden="1" customBuiltin="1"/>
    <cellStyle name="60% - Accent6" xfId="21384" builtinId="52" hidden="1" customBuiltin="1"/>
    <cellStyle name="60% - Accent6" xfId="21418" builtinId="52" hidden="1" customBuiltin="1"/>
    <cellStyle name="60% - Accent6" xfId="20386" builtinId="52" hidden="1" customBuiltin="1"/>
    <cellStyle name="60% - Accent6" xfId="20390" builtinId="52" hidden="1" customBuiltin="1"/>
    <cellStyle name="60% - Accent6" xfId="20409" builtinId="52" hidden="1" customBuiltin="1"/>
    <cellStyle name="60% - Accent6" xfId="20338" builtinId="52" hidden="1" customBuiltin="1"/>
    <cellStyle name="60% - Accent6" xfId="20371" builtinId="52" hidden="1" customBuiltin="1"/>
    <cellStyle name="60% - Accent6" xfId="20278" builtinId="52" hidden="1" customBuiltin="1"/>
    <cellStyle name="60% - Accent6" xfId="21558" builtinId="52" hidden="1" customBuiltin="1"/>
    <cellStyle name="60% - Accent6" xfId="21579" builtinId="52" hidden="1" customBuiltin="1"/>
    <cellStyle name="60% - Accent6" xfId="21602" builtinId="52" hidden="1" customBuiltin="1"/>
    <cellStyle name="60% - Accent6" xfId="21623" builtinId="52" hidden="1" customBuiltin="1"/>
    <cellStyle name="60% - Accent6" xfId="21644" builtinId="52" hidden="1" customBuiltin="1"/>
    <cellStyle name="60% - Accent6" xfId="21646" builtinId="52" hidden="1" customBuiltin="1"/>
    <cellStyle name="60% - Accent6" xfId="21688" builtinId="52" hidden="1" customBuiltin="1"/>
    <cellStyle name="60% - Accent6" xfId="21719" builtinId="52" hidden="1" customBuiltin="1"/>
    <cellStyle name="60% - Accent6" xfId="21754" builtinId="52" hidden="1" customBuiltin="1"/>
    <cellStyle name="60% - Accent6" xfId="21784" builtinId="52" hidden="1" customBuiltin="1"/>
    <cellStyle name="60% - Accent6" xfId="21814" builtinId="52" hidden="1" customBuiltin="1"/>
    <cellStyle name="60% - Accent6" xfId="21684" builtinId="52" hidden="1" customBuiltin="1"/>
    <cellStyle name="60% - Accent6" xfId="21801" builtinId="52" hidden="1" customBuiltin="1"/>
    <cellStyle name="60% - Accent6" xfId="21829" builtinId="52" hidden="1" customBuiltin="1"/>
    <cellStyle name="60% - Accent6" xfId="21857" builtinId="52" hidden="1" customBuiltin="1"/>
    <cellStyle name="60% - Accent6" xfId="21881" builtinId="52" hidden="1" customBuiltin="1"/>
    <cellStyle name="60% - Accent6" xfId="21905" builtinId="52" hidden="1" customBuiltin="1"/>
    <cellStyle name="60% - Accent6" xfId="21918" builtinId="52" hidden="1" customBuiltin="1"/>
    <cellStyle name="60% - Accent6" xfId="21957" builtinId="52" hidden="1" customBuiltin="1"/>
    <cellStyle name="60% - Accent6" xfId="21986" builtinId="52" hidden="1" customBuiltin="1"/>
    <cellStyle name="60% - Accent6" xfId="22019" builtinId="52" hidden="1" customBuiltin="1"/>
    <cellStyle name="60% - Accent6" xfId="22046" builtinId="52" hidden="1" customBuiltin="1"/>
    <cellStyle name="60% - Accent6" xfId="22075" builtinId="52" hidden="1" customBuiltin="1"/>
    <cellStyle name="60% - Accent6" xfId="21953" builtinId="52" hidden="1" customBuiltin="1"/>
    <cellStyle name="60% - Accent6" xfId="22062" builtinId="52" hidden="1" customBuiltin="1"/>
    <cellStyle name="60% - Accent6" xfId="22088" builtinId="52" hidden="1" customBuiltin="1"/>
    <cellStyle name="60% - Accent6" xfId="22113" builtinId="52" hidden="1" customBuiltin="1"/>
    <cellStyle name="60% - Accent6" xfId="22138" builtinId="52" hidden="1" customBuiltin="1"/>
    <cellStyle name="60% - Accent6" xfId="22162" builtinId="52" hidden="1" customBuiltin="1"/>
    <cellStyle name="60% - Accent6" xfId="22193" builtinId="52" hidden="1" customBuiltin="1"/>
    <cellStyle name="60% - Accent6" xfId="22233" builtinId="52" hidden="1" customBuiltin="1"/>
    <cellStyle name="60% - Accent6" xfId="22262" builtinId="52" hidden="1" customBuiltin="1"/>
    <cellStyle name="60% - Accent6" xfId="22295" builtinId="52" hidden="1" customBuiltin="1"/>
    <cellStyle name="60% - Accent6" xfId="22323" builtinId="52" hidden="1" customBuiltin="1"/>
    <cellStyle name="60% - Accent6" xfId="22352" builtinId="52" hidden="1" customBuiltin="1"/>
    <cellStyle name="60% - Accent6" xfId="22229" builtinId="52" hidden="1" customBuiltin="1"/>
    <cellStyle name="60% - Accent6" xfId="22339" builtinId="52" hidden="1" customBuiltin="1"/>
    <cellStyle name="60% - Accent6" xfId="22367" builtinId="52" hidden="1" customBuiltin="1"/>
    <cellStyle name="60% - Accent6" xfId="22391" builtinId="52" hidden="1" customBuiltin="1"/>
    <cellStyle name="60% - Accent6" xfId="22414" builtinId="52" hidden="1" customBuiltin="1"/>
    <cellStyle name="60% - Accent6" xfId="22437" builtinId="52" hidden="1" customBuiltin="1"/>
    <cellStyle name="60% - Accent6" xfId="22458" builtinId="52" hidden="1" customBuiltin="1"/>
    <cellStyle name="60% - Accent6" xfId="5885" builtinId="52" hidden="1" customBuiltin="1"/>
    <cellStyle name="60% - Accent6" xfId="14553" builtinId="52" hidden="1" customBuiltin="1"/>
    <cellStyle name="60% - Accent6" xfId="9662" builtinId="52" hidden="1" customBuiltin="1"/>
    <cellStyle name="60% - Accent6" xfId="5296" builtinId="52" hidden="1" customBuiltin="1"/>
    <cellStyle name="60% - Accent6" xfId="16240" builtinId="52" hidden="1" customBuiltin="1"/>
    <cellStyle name="60% - Accent6" xfId="5684" builtinId="52" hidden="1" customBuiltin="1"/>
    <cellStyle name="60% - Accent6" xfId="4438" builtinId="52" hidden="1" customBuiltin="1"/>
    <cellStyle name="60% - Accent6" xfId="22106" builtinId="52" hidden="1" customBuiltin="1"/>
    <cellStyle name="60% - Accent6" xfId="20083" builtinId="52" hidden="1" customBuiltin="1"/>
    <cellStyle name="60% - Accent6" xfId="20067" builtinId="52" hidden="1" customBuiltin="1"/>
    <cellStyle name="60% - Accent6" xfId="14277" builtinId="52" hidden="1" customBuiltin="1"/>
    <cellStyle name="60% - Accent6" xfId="6261" builtinId="52" hidden="1" customBuiltin="1"/>
    <cellStyle name="60% - Accent6" xfId="20460" builtinId="52" hidden="1" customBuiltin="1"/>
    <cellStyle name="60% - Accent6" xfId="8124" builtinId="52" hidden="1" customBuiltin="1"/>
    <cellStyle name="60% - Accent6" xfId="14424" builtinId="52" hidden="1" customBuiltin="1"/>
    <cellStyle name="60% - Accent6" xfId="22402" builtinId="52" hidden="1" customBuiltin="1"/>
    <cellStyle name="60% - Accent6" xfId="22470" builtinId="52" hidden="1" customBuiltin="1"/>
    <cellStyle name="60% - Accent6" xfId="22017" builtinId="52" hidden="1" customBuiltin="1"/>
    <cellStyle name="60% - Accent6" xfId="16884" builtinId="52" hidden="1" customBuiltin="1"/>
    <cellStyle name="60% - Accent6" xfId="22495" builtinId="52" hidden="1" customBuiltin="1"/>
    <cellStyle name="60% - Accent6" xfId="22534" builtinId="52" hidden="1" customBuiltin="1"/>
    <cellStyle name="60% - Accent6" xfId="22571" builtinId="52" hidden="1" customBuiltin="1"/>
    <cellStyle name="60% - Accent6" xfId="22606" builtinId="52" hidden="1" customBuiltin="1"/>
    <cellStyle name="60% - Accent6" xfId="22622" builtinId="52" hidden="1" customBuiltin="1"/>
    <cellStyle name="60% - Accent6" xfId="22668" builtinId="52" hidden="1" customBuiltin="1"/>
    <cellStyle name="60% - Accent6" xfId="22700" builtinId="52" hidden="1" customBuiltin="1"/>
    <cellStyle name="60% - Accent6" xfId="22734" builtinId="52" hidden="1" customBuiltin="1"/>
    <cellStyle name="60% - Accent6" xfId="22766" builtinId="52" hidden="1" customBuiltin="1"/>
    <cellStyle name="60% - Accent6" xfId="22797" builtinId="52" hidden="1" customBuiltin="1"/>
    <cellStyle name="60% - Accent6" xfId="22663" builtinId="52" hidden="1" customBuiltin="1"/>
    <cellStyle name="60% - Accent6" xfId="22782" builtinId="52" hidden="1" customBuiltin="1"/>
    <cellStyle name="60% - Accent6" xfId="22821" builtinId="52" hidden="1" customBuiltin="1"/>
    <cellStyle name="60% - Accent6" xfId="22856" builtinId="52" hidden="1" customBuiltin="1"/>
    <cellStyle name="60% - Accent6" xfId="22892" builtinId="52" hidden="1" customBuiltin="1"/>
    <cellStyle name="60% - Accent6" xfId="22926" builtinId="52" hidden="1" customBuiltin="1"/>
    <cellStyle name="60% - Accent6" xfId="22964" builtinId="52" hidden="1" customBuiltin="1"/>
    <cellStyle name="60% - Accent6" xfId="23010" builtinId="52" hidden="1" customBuiltin="1"/>
    <cellStyle name="60% - Accent6" xfId="23042" builtinId="52" hidden="1" customBuiltin="1"/>
    <cellStyle name="60% - Accent6" xfId="23076" builtinId="52" hidden="1" customBuiltin="1"/>
    <cellStyle name="60% - Accent6" xfId="23108" builtinId="52" hidden="1" customBuiltin="1"/>
    <cellStyle name="60% - Accent6" xfId="23139" builtinId="52" hidden="1" customBuiltin="1"/>
    <cellStyle name="60% - Accent6" xfId="23005" builtinId="52" hidden="1" customBuiltin="1"/>
    <cellStyle name="60% - Accent6" xfId="23124" builtinId="52" hidden="1" customBuiltin="1"/>
    <cellStyle name="60% - Accent6" xfId="23163" builtinId="52" hidden="1" customBuiltin="1"/>
    <cellStyle name="60% - Accent6" xfId="23198" builtinId="52" hidden="1" customBuiltin="1"/>
    <cellStyle name="60% - Accent6" xfId="23234" builtinId="52" hidden="1" customBuiltin="1"/>
    <cellStyle name="60% - Accent6" xfId="23268" builtinId="52" hidden="1" customBuiltin="1"/>
    <cellStyle name="60% - Accent6" xfId="23293" builtinId="52" hidden="1" customBuiltin="1"/>
    <cellStyle name="60% - Accent6" xfId="23359" builtinId="52" hidden="1" customBuiltin="1"/>
    <cellStyle name="60% - Accent6" xfId="23380" builtinId="52" hidden="1" customBuiltin="1"/>
    <cellStyle name="60% - Accent6" xfId="23403" builtinId="52" hidden="1" customBuiltin="1"/>
    <cellStyle name="60% - Accent6" xfId="23425" builtinId="52" hidden="1" customBuiltin="1"/>
    <cellStyle name="60% - Accent6" xfId="23446" builtinId="52" hidden="1" customBuiltin="1"/>
    <cellStyle name="60% - Accent6" xfId="23477" builtinId="52" hidden="1" customBuiltin="1"/>
    <cellStyle name="60% - Accent6" xfId="23673" builtinId="52" hidden="1" customBuiltin="1"/>
    <cellStyle name="60% - Accent6" xfId="23695" builtinId="52" hidden="1" customBuiltin="1"/>
    <cellStyle name="60% - Accent6" xfId="23723" builtinId="52" hidden="1" customBuiltin="1"/>
    <cellStyle name="60% - Accent6" xfId="23749" builtinId="52" hidden="1" customBuiltin="1"/>
    <cellStyle name="60% - Accent6" xfId="23773" builtinId="52" hidden="1" customBuiltin="1"/>
    <cellStyle name="60% - Accent6" xfId="23775" builtinId="52" hidden="1" customBuiltin="1"/>
    <cellStyle name="60% - Accent6" xfId="23818" builtinId="52" hidden="1" customBuiltin="1"/>
    <cellStyle name="60% - Accent6" xfId="23850" builtinId="52" hidden="1" customBuiltin="1"/>
    <cellStyle name="60% - Accent6" xfId="23884" builtinId="52" hidden="1" customBuiltin="1"/>
    <cellStyle name="60% - Accent6" xfId="23916" builtinId="52" hidden="1" customBuiltin="1"/>
    <cellStyle name="60% - Accent6" xfId="23946" builtinId="52" hidden="1" customBuiltin="1"/>
    <cellStyle name="60% - Accent6" xfId="23814" builtinId="52" hidden="1" customBuiltin="1"/>
    <cellStyle name="60% - Accent6" xfId="23933" builtinId="52" hidden="1" customBuiltin="1"/>
    <cellStyle name="60% - Accent6" xfId="23961" builtinId="52" hidden="1" customBuiltin="1"/>
    <cellStyle name="60% - Accent6" xfId="23990" builtinId="52" hidden="1" customBuiltin="1"/>
    <cellStyle name="60% - Accent6" xfId="24016" builtinId="52" hidden="1" customBuiltin="1"/>
    <cellStyle name="60% - Accent6" xfId="24039" builtinId="52" hidden="1" customBuiltin="1"/>
    <cellStyle name="60% - Accent6" xfId="24052" builtinId="52" hidden="1" customBuiltin="1"/>
    <cellStyle name="60% - Accent6" xfId="24090" builtinId="52" hidden="1" customBuiltin="1"/>
    <cellStyle name="60% - Accent6" xfId="24119" builtinId="52" hidden="1" customBuiltin="1"/>
    <cellStyle name="60% - Accent6" xfId="24151" builtinId="52" hidden="1" customBuiltin="1"/>
    <cellStyle name="60% - Accent6" xfId="24179" builtinId="52" hidden="1" customBuiltin="1"/>
    <cellStyle name="60% - Accent6" xfId="24208" builtinId="52" hidden="1" customBuiltin="1"/>
    <cellStyle name="60% - Accent6" xfId="24086" builtinId="52" hidden="1" customBuiltin="1"/>
    <cellStyle name="60% - Accent6" xfId="24195" builtinId="52" hidden="1" customBuiltin="1"/>
    <cellStyle name="60% - Accent6" xfId="24222" builtinId="52" hidden="1" customBuiltin="1"/>
    <cellStyle name="60% - Accent6" xfId="24246" builtinId="52" hidden="1" customBuiltin="1"/>
    <cellStyle name="60% - Accent6" xfId="24270" builtinId="52" hidden="1" customBuiltin="1"/>
    <cellStyle name="60% - Accent6" xfId="24293" builtinId="52" hidden="1" customBuiltin="1"/>
    <cellStyle name="60% - Accent6" xfId="24325" builtinId="52" hidden="1" customBuiltin="1"/>
    <cellStyle name="60% - Accent6" xfId="24364" builtinId="52" hidden="1" customBuiltin="1"/>
    <cellStyle name="60% - Accent6" xfId="24393" builtinId="52" hidden="1" customBuiltin="1"/>
    <cellStyle name="60% - Accent6" xfId="24425" builtinId="52" hidden="1" customBuiltin="1"/>
    <cellStyle name="60% - Accent6" xfId="24453" builtinId="52" hidden="1" customBuiltin="1"/>
    <cellStyle name="60% - Accent6" xfId="24482" builtinId="52" hidden="1" customBuiltin="1"/>
    <cellStyle name="60% - Accent6" xfId="24360" builtinId="52" hidden="1" customBuiltin="1"/>
    <cellStyle name="60% - Accent6" xfId="24469" builtinId="52" hidden="1" customBuiltin="1"/>
    <cellStyle name="60% - Accent6" xfId="24496" builtinId="52" hidden="1" customBuiltin="1"/>
    <cellStyle name="60% - Accent6" xfId="24521" builtinId="52" hidden="1" customBuiltin="1"/>
    <cellStyle name="60% - Accent6" xfId="24545" builtinId="52" hidden="1" customBuiltin="1"/>
    <cellStyle name="60% - Accent6" xfId="24568" builtinId="52" hidden="1" customBuiltin="1"/>
    <cellStyle name="60% - Accent6" xfId="24602" builtinId="52" hidden="1" customBuiltin="1"/>
    <cellStyle name="60% - Accent6" xfId="23589" builtinId="52" hidden="1" customBuiltin="1"/>
    <cellStyle name="60% - Accent6" xfId="23593" builtinId="52" hidden="1" customBuiltin="1"/>
    <cellStyle name="60% - Accent6" xfId="23612" builtinId="52" hidden="1" customBuiltin="1"/>
    <cellStyle name="60% - Accent6" xfId="23542" builtinId="52" hidden="1" customBuiltin="1"/>
    <cellStyle name="60% - Accent6" xfId="23574" builtinId="52" hidden="1" customBuiltin="1"/>
    <cellStyle name="60% - Accent6" xfId="23483" builtinId="52" hidden="1" customBuiltin="1"/>
    <cellStyle name="60% - Accent6" xfId="24741" builtinId="52" hidden="1" customBuiltin="1"/>
    <cellStyle name="60% - Accent6" xfId="24762" builtinId="52" hidden="1" customBuiltin="1"/>
    <cellStyle name="60% - Accent6" xfId="24785" builtinId="52" hidden="1" customBuiltin="1"/>
    <cellStyle name="60% - Accent6" xfId="24806" builtinId="52" hidden="1" customBuiltin="1"/>
    <cellStyle name="60% - Accent6" xfId="24827" builtinId="52" hidden="1" customBuiltin="1"/>
    <cellStyle name="60% - Accent6" xfId="24828" builtinId="52" hidden="1" customBuiltin="1"/>
    <cellStyle name="60% - Accent6" xfId="24869" builtinId="52" hidden="1" customBuiltin="1"/>
    <cellStyle name="60% - Accent6" xfId="24900" builtinId="52" hidden="1" customBuiltin="1"/>
    <cellStyle name="60% - Accent6" xfId="24934" builtinId="52" hidden="1" customBuiltin="1"/>
    <cellStyle name="60% - Accent6" xfId="24964" builtinId="52" hidden="1" customBuiltin="1"/>
    <cellStyle name="60% - Accent6" xfId="24994" builtinId="52" hidden="1" customBuiltin="1"/>
    <cellStyle name="60% - Accent6" xfId="24865" builtinId="52" hidden="1" customBuiltin="1"/>
    <cellStyle name="60% - Accent6" xfId="24981" builtinId="52" hidden="1" customBuiltin="1"/>
    <cellStyle name="60% - Accent6" xfId="25009" builtinId="52" hidden="1" customBuiltin="1"/>
    <cellStyle name="60% - Accent6" xfId="25036" builtinId="52" hidden="1" customBuiltin="1"/>
    <cellStyle name="60% - Accent6" xfId="25060" builtinId="52" hidden="1" customBuiltin="1"/>
    <cellStyle name="60% - Accent6" xfId="25084" builtinId="52" hidden="1" customBuiltin="1"/>
    <cellStyle name="60% - Accent6" xfId="25095" builtinId="52" hidden="1" customBuiltin="1"/>
    <cellStyle name="60% - Accent6" xfId="25133" builtinId="52" hidden="1" customBuiltin="1"/>
    <cellStyle name="60% - Accent6" xfId="25162" builtinId="52" hidden="1" customBuiltin="1"/>
    <cellStyle name="60% - Accent6" xfId="25194" builtinId="52" hidden="1" customBuiltin="1"/>
    <cellStyle name="60% - Accent6" xfId="25221" builtinId="52" hidden="1" customBuiltin="1"/>
    <cellStyle name="60% - Accent6" xfId="25249" builtinId="52" hidden="1" customBuiltin="1"/>
    <cellStyle name="60% - Accent6" xfId="25129" builtinId="52" hidden="1" customBuiltin="1"/>
    <cellStyle name="60% - Accent6" xfId="25237" builtinId="52" hidden="1" customBuiltin="1"/>
    <cellStyle name="60% - Accent6" xfId="25262" builtinId="52" hidden="1" customBuiltin="1"/>
    <cellStyle name="60% - Accent6" xfId="25287" builtinId="52" hidden="1" customBuiltin="1"/>
    <cellStyle name="60% - Accent6" xfId="25311" builtinId="52" hidden="1" customBuiltin="1"/>
    <cellStyle name="60% - Accent6" xfId="25335" builtinId="52" hidden="1" customBuiltin="1"/>
    <cellStyle name="60% - Accent6" xfId="25366" builtinId="52" hidden="1" customBuiltin="1"/>
    <cellStyle name="60% - Accent6" xfId="25404" builtinId="52" hidden="1" customBuiltin="1"/>
    <cellStyle name="60% - Accent6" xfId="25433" builtinId="52" hidden="1" customBuiltin="1"/>
    <cellStyle name="60% - Accent6" xfId="25465" builtinId="52" hidden="1" customBuiltin="1"/>
    <cellStyle name="60% - Accent6" xfId="25492" builtinId="52" hidden="1" customBuiltin="1"/>
    <cellStyle name="60% - Accent6" xfId="25521" builtinId="52" hidden="1" customBuiltin="1"/>
    <cellStyle name="60% - Accent6" xfId="25400" builtinId="52" hidden="1" customBuiltin="1"/>
    <cellStyle name="60% - Accent6" xfId="25508" builtinId="52" hidden="1" customBuiltin="1"/>
    <cellStyle name="60% - Accent6" xfId="25535" builtinId="52" hidden="1" customBuiltin="1"/>
    <cellStyle name="60% - Accent6" xfId="25559" builtinId="52" hidden="1" customBuiltin="1"/>
    <cellStyle name="60% - Accent6" xfId="25582" builtinId="52" hidden="1" customBuiltin="1"/>
    <cellStyle name="60% - Accent6" xfId="25605" builtinId="52" hidden="1" customBuiltin="1"/>
    <cellStyle name="60% - Accent6" xfId="25626" builtinId="52" hidden="1" customBuiltin="1"/>
    <cellStyle name="60% - Accent6" xfId="16872" builtinId="52" hidden="1" customBuiltin="1"/>
    <cellStyle name="60% - Accent6" xfId="5080" builtinId="52" hidden="1" customBuiltin="1"/>
    <cellStyle name="60% - Accent6" xfId="18695" builtinId="52" hidden="1" customBuiltin="1"/>
    <cellStyle name="60% - Accent6" xfId="18616" builtinId="52" hidden="1" customBuiltin="1"/>
    <cellStyle name="60% - Accent6" xfId="20089" builtinId="52" hidden="1" customBuiltin="1"/>
    <cellStyle name="60% - Accent6" xfId="18781" builtinId="52" hidden="1" customBuiltin="1"/>
    <cellStyle name="60% - Accent6" xfId="5850" builtinId="52" hidden="1" customBuiltin="1"/>
    <cellStyle name="60% - Accent6" xfId="25280" builtinId="52" hidden="1" customBuiltin="1"/>
    <cellStyle name="60% - Accent6" xfId="23318" builtinId="52" hidden="1" customBuiltin="1"/>
    <cellStyle name="60% - Accent6" xfId="23310" builtinId="52" hidden="1" customBuiltin="1"/>
    <cellStyle name="60% - Accent6" xfId="14149" builtinId="52" hidden="1" customBuiltin="1"/>
    <cellStyle name="60% - Accent6" xfId="17006" builtinId="52" hidden="1" customBuiltin="1"/>
    <cellStyle name="60% - Accent6" xfId="23662" builtinId="52" hidden="1" customBuiltin="1"/>
    <cellStyle name="60% - Accent6" xfId="14851" builtinId="52" hidden="1" customBuiltin="1"/>
    <cellStyle name="60% - Accent6" xfId="14144" builtinId="52" hidden="1" customBuiltin="1"/>
    <cellStyle name="60% - Accent6" xfId="25570" builtinId="52" hidden="1" customBuiltin="1"/>
    <cellStyle name="60% - Accent6" xfId="25638" builtinId="52" hidden="1" customBuiltin="1"/>
    <cellStyle name="60% - Accent6" xfId="25192" builtinId="52" hidden="1" customBuiltin="1"/>
    <cellStyle name="60% - Accent6" xfId="7865" builtinId="52" hidden="1" customBuiltin="1"/>
    <cellStyle name="60% - Accent6" xfId="25663" builtinId="52" hidden="1" customBuiltin="1"/>
    <cellStyle name="60% - Accent6" xfId="25701" builtinId="52" hidden="1" customBuiltin="1"/>
    <cellStyle name="60% - Accent6" xfId="25737" builtinId="52" hidden="1" customBuiltin="1"/>
    <cellStyle name="60% - Accent6" xfId="25772" builtinId="52" hidden="1" customBuiltin="1"/>
    <cellStyle name="60% - Accent6" xfId="25788" builtinId="52" hidden="1" customBuiltin="1"/>
    <cellStyle name="60% - Accent6" xfId="25834" builtinId="52" hidden="1" customBuiltin="1"/>
    <cellStyle name="60% - Accent6" xfId="25866" builtinId="52" hidden="1" customBuiltin="1"/>
    <cellStyle name="60% - Accent6" xfId="25900" builtinId="52" hidden="1" customBuiltin="1"/>
    <cellStyle name="60% - Accent6" xfId="25932" builtinId="52" hidden="1" customBuiltin="1"/>
    <cellStyle name="60% - Accent6" xfId="25963" builtinId="52" hidden="1" customBuiltin="1"/>
    <cellStyle name="60% - Accent6" xfId="25829" builtinId="52" hidden="1" customBuiltin="1"/>
    <cellStyle name="60% - Accent6" xfId="25948" builtinId="52" hidden="1" customBuiltin="1"/>
    <cellStyle name="60% - Accent6" xfId="25987" builtinId="52" hidden="1" customBuiltin="1"/>
    <cellStyle name="60% - Accent6" xfId="26022" builtinId="52" hidden="1" customBuiltin="1"/>
    <cellStyle name="60% - Accent6" xfId="26058" builtinId="52" hidden="1" customBuiltin="1"/>
    <cellStyle name="60% - Accent6" xfId="26092" builtinId="52" hidden="1" customBuiltin="1"/>
    <cellStyle name="60% - Accent6" xfId="26123" builtinId="52" hidden="1" customBuiltin="1"/>
    <cellStyle name="60% - Accent6" xfId="26161" builtinId="52" hidden="1" customBuiltin="1"/>
    <cellStyle name="60% - Accent6" xfId="26190" builtinId="52" hidden="1" customBuiltin="1"/>
    <cellStyle name="60% - Accent6" xfId="26221" builtinId="52" hidden="1" customBuiltin="1"/>
    <cellStyle name="60% - Accent6" xfId="26250" builtinId="52" hidden="1" customBuiltin="1"/>
    <cellStyle name="60% - Accent6" xfId="26278" builtinId="52" hidden="1" customBuiltin="1"/>
    <cellStyle name="60% - Accent6" xfId="26157" builtinId="52" hidden="1" customBuiltin="1"/>
    <cellStyle name="60% - Accent6" xfId="26266" builtinId="52" hidden="1" customBuiltin="1"/>
    <cellStyle name="60% - Accent6" xfId="26290" builtinId="52" hidden="1" customBuiltin="1"/>
    <cellStyle name="60% - Accent6" xfId="26312" builtinId="52" hidden="1" customBuiltin="1"/>
    <cellStyle name="60% - Accent6" xfId="26335" builtinId="52" hidden="1" customBuiltin="1"/>
    <cellStyle name="60% - Accent6" xfId="26356" builtinId="52" hidden="1" customBuiltin="1"/>
    <cellStyle name="60% - Accent6" xfId="26378" builtinId="52" hidden="1" customBuiltin="1"/>
    <cellStyle name="60% - Accent6" xfId="26400" builtinId="52" hidden="1" customBuiltin="1"/>
    <cellStyle name="60% - Accent6" xfId="26421" builtinId="52" hidden="1" customBuiltin="1"/>
    <cellStyle name="60% - Accent6" xfId="26443" builtinId="52" hidden="1" customBuiltin="1"/>
    <cellStyle name="60% - Accent6" xfId="26465" builtinId="52" hidden="1" customBuiltin="1"/>
    <cellStyle name="60% - Accent6" xfId="26486" builtinId="52" hidden="1" customBuiltin="1"/>
    <cellStyle name="60% - Accent6" xfId="26511" builtinId="52" hidden="1" customBuiltin="1"/>
    <cellStyle name="60% - Accent6" xfId="26690" builtinId="52" hidden="1" customBuiltin="1"/>
    <cellStyle name="60% - Accent6" xfId="26711" builtinId="52" hidden="1" customBuiltin="1"/>
    <cellStyle name="60% - Accent6" xfId="26734" builtinId="52" hidden="1" customBuiltin="1"/>
    <cellStyle name="60% - Accent6" xfId="26756" builtinId="52" hidden="1" customBuiltin="1"/>
    <cellStyle name="60% - Accent6" xfId="26777" builtinId="52" hidden="1" customBuiltin="1"/>
    <cellStyle name="60% - Accent6" xfId="26778" builtinId="52" hidden="1" customBuiltin="1"/>
    <cellStyle name="60% - Accent6" xfId="26817" builtinId="52" hidden="1" customBuiltin="1"/>
    <cellStyle name="60% - Accent6" xfId="26848" builtinId="52" hidden="1" customBuiltin="1"/>
    <cellStyle name="60% - Accent6" xfId="26881" builtinId="52" hidden="1" customBuiltin="1"/>
    <cellStyle name="60% - Accent6" xfId="26912" builtinId="52" hidden="1" customBuiltin="1"/>
    <cellStyle name="60% - Accent6" xfId="26942" builtinId="52" hidden="1" customBuiltin="1"/>
    <cellStyle name="60% - Accent6" xfId="26813" builtinId="52" hidden="1" customBuiltin="1"/>
    <cellStyle name="60% - Accent6" xfId="26929" builtinId="52" hidden="1" customBuiltin="1"/>
    <cellStyle name="60% - Accent6" xfId="26955" builtinId="52" hidden="1" customBuiltin="1"/>
    <cellStyle name="60% - Accent6" xfId="26980" builtinId="52" hidden="1" customBuiltin="1"/>
    <cellStyle name="60% - Accent6" xfId="27002" builtinId="52" hidden="1" customBuiltin="1"/>
    <cellStyle name="60% - Accent6" xfId="27023" builtinId="52" hidden="1" customBuiltin="1"/>
    <cellStyle name="60% - Accent6" xfId="27035" builtinId="52" hidden="1" customBuiltin="1"/>
    <cellStyle name="60% - Accent6" xfId="27071" builtinId="52" hidden="1" customBuiltin="1"/>
    <cellStyle name="60% - Accent6" xfId="27100" builtinId="52" hidden="1" customBuiltin="1"/>
    <cellStyle name="60% - Accent6" xfId="27131" builtinId="52" hidden="1" customBuiltin="1"/>
    <cellStyle name="60% - Accent6" xfId="27159" builtinId="52" hidden="1" customBuiltin="1"/>
    <cellStyle name="60% - Accent6" xfId="27187" builtinId="52" hidden="1" customBuiltin="1"/>
    <cellStyle name="60% - Accent6" xfId="27067" builtinId="52" hidden="1" customBuiltin="1"/>
    <cellStyle name="60% - Accent6" xfId="27175" builtinId="52" hidden="1" customBuiltin="1"/>
    <cellStyle name="60% - Accent6" xfId="27199" builtinId="52" hidden="1" customBuiltin="1"/>
    <cellStyle name="60% - Accent6" xfId="27221" builtinId="52" hidden="1" customBuiltin="1"/>
    <cellStyle name="60% - Accent6" xfId="27243" builtinId="52" hidden="1" customBuiltin="1"/>
    <cellStyle name="60% - Accent6" xfId="27264" builtinId="52" hidden="1" customBuiltin="1"/>
    <cellStyle name="60% - Accent6" xfId="27295" builtinId="52" hidden="1" customBuiltin="1"/>
    <cellStyle name="60% - Accent6" xfId="27331" builtinId="52" hidden="1" customBuiltin="1"/>
    <cellStyle name="60% - Accent6" xfId="27360" builtinId="52" hidden="1" customBuiltin="1"/>
    <cellStyle name="60% - Accent6" xfId="27391" builtinId="52" hidden="1" customBuiltin="1"/>
    <cellStyle name="60% - Accent6" xfId="27419" builtinId="52" hidden="1" customBuiltin="1"/>
    <cellStyle name="60% - Accent6" xfId="27447" builtinId="52" hidden="1" customBuiltin="1"/>
    <cellStyle name="60% - Accent6" xfId="27327" builtinId="52" hidden="1" customBuiltin="1"/>
    <cellStyle name="60% - Accent6" xfId="27435" builtinId="52" hidden="1" customBuiltin="1"/>
    <cellStyle name="60% - Accent6" xfId="27459" builtinId="52" hidden="1" customBuiltin="1"/>
    <cellStyle name="60% - Accent6" xfId="27481" builtinId="52" hidden="1" customBuiltin="1"/>
    <cellStyle name="60% - Accent6" xfId="27503" builtinId="52" hidden="1" customBuiltin="1"/>
    <cellStyle name="60% - Accent6" xfId="27524" builtinId="52" hidden="1" customBuiltin="1"/>
    <cellStyle name="60% - Accent6" xfId="27545" builtinId="52" hidden="1" customBuiltin="1"/>
    <cellStyle name="60% - Accent6" xfId="26613" builtinId="52" hidden="1" customBuiltin="1"/>
    <cellStyle name="60% - Accent6" xfId="26617" builtinId="52" hidden="1" customBuiltin="1"/>
    <cellStyle name="60% - Accent6" xfId="26635" builtinId="52" hidden="1" customBuiltin="1"/>
    <cellStyle name="60% - Accent6" xfId="26570" builtinId="52" hidden="1" customBuiltin="1"/>
    <cellStyle name="60% - Accent6" xfId="26598" builtinId="52" hidden="1" customBuiltin="1"/>
    <cellStyle name="60% - Accent6" xfId="26517" builtinId="52" hidden="1" customBuiltin="1"/>
    <cellStyle name="60% - Accent6" xfId="27598" builtinId="52" hidden="1" customBuiltin="1"/>
    <cellStyle name="60% - Accent6" xfId="27619" builtinId="52" hidden="1" customBuiltin="1"/>
    <cellStyle name="60% - Accent6" xfId="27642" builtinId="52" hidden="1" customBuiltin="1"/>
    <cellStyle name="60% - Accent6" xfId="27663" builtinId="52" hidden="1" customBuiltin="1"/>
    <cellStyle name="60% - Accent6" xfId="27684" builtinId="52" hidden="1" customBuiltin="1"/>
    <cellStyle name="60% - Accent6" xfId="27685" builtinId="52" hidden="1" customBuiltin="1"/>
    <cellStyle name="60% - Accent6" xfId="27723" builtinId="52" hidden="1" customBuiltin="1"/>
    <cellStyle name="60% - Accent6" xfId="27754" builtinId="52" hidden="1" customBuiltin="1"/>
    <cellStyle name="60% - Accent6" xfId="27787" builtinId="52" hidden="1" customBuiltin="1"/>
    <cellStyle name="60% - Accent6" xfId="27817" builtinId="52" hidden="1" customBuiltin="1"/>
    <cellStyle name="60% - Accent6" xfId="27847" builtinId="52" hidden="1" customBuiltin="1"/>
    <cellStyle name="60% - Accent6" xfId="27719" builtinId="52" hidden="1" customBuiltin="1"/>
    <cellStyle name="60% - Accent6" xfId="27834" builtinId="52" hidden="1" customBuiltin="1"/>
    <cellStyle name="60% - Accent6" xfId="27860" builtinId="52" hidden="1" customBuiltin="1"/>
    <cellStyle name="60% - Accent6" xfId="27885" builtinId="52" hidden="1" customBuiltin="1"/>
    <cellStyle name="60% - Accent6" xfId="27906" builtinId="52" hidden="1" customBuiltin="1"/>
    <cellStyle name="60% - Accent6" xfId="27927" builtinId="52" hidden="1" customBuiltin="1"/>
    <cellStyle name="60% - Accent6" xfId="27938" builtinId="52" hidden="1" customBuiltin="1"/>
    <cellStyle name="60% - Accent6" xfId="27973" builtinId="52" hidden="1" customBuiltin="1"/>
    <cellStyle name="60% - Accent6" xfId="28002" builtinId="52" hidden="1" customBuiltin="1"/>
    <cellStyle name="60% - Accent6" xfId="28033" builtinId="52" hidden="1" customBuiltin="1"/>
    <cellStyle name="60% - Accent6" xfId="28060" builtinId="52" hidden="1" customBuiltin="1"/>
    <cellStyle name="60% - Accent6" xfId="28088" builtinId="52" hidden="1" customBuiltin="1"/>
    <cellStyle name="60% - Accent6" xfId="27969" builtinId="52" hidden="1" customBuiltin="1"/>
    <cellStyle name="60% - Accent6" xfId="28076" builtinId="52" hidden="1" customBuiltin="1"/>
    <cellStyle name="60% - Accent6" xfId="28100" builtinId="52" hidden="1" customBuiltin="1"/>
    <cellStyle name="60% - Accent6" xfId="28122" builtinId="52" hidden="1" customBuiltin="1"/>
    <cellStyle name="60% - Accent6" xfId="28143" builtinId="52" hidden="1" customBuiltin="1"/>
    <cellStyle name="60% - Accent6" xfId="28164" builtinId="52" hidden="1" customBuiltin="1"/>
    <cellStyle name="60% - Accent6" xfId="28194" builtinId="52" hidden="1" customBuiltin="1"/>
    <cellStyle name="60% - Accent6" xfId="28229" builtinId="52" hidden="1" customBuiltin="1"/>
    <cellStyle name="60% - Accent6" xfId="28258" builtinId="52" hidden="1" customBuiltin="1"/>
    <cellStyle name="60% - Accent6" xfId="28289" builtinId="52" hidden="1" customBuiltin="1"/>
    <cellStyle name="60% - Accent6" xfId="28316" builtinId="52" hidden="1" customBuiltin="1"/>
    <cellStyle name="60% - Accent6" xfId="28344" builtinId="52" hidden="1" customBuiltin="1"/>
    <cellStyle name="60% - Accent6" xfId="28225" builtinId="52" hidden="1" customBuiltin="1"/>
    <cellStyle name="60% - Accent6" xfId="28332" builtinId="52" hidden="1" customBuiltin="1"/>
    <cellStyle name="60% - Accent6" xfId="28356" builtinId="52" hidden="1" customBuiltin="1"/>
    <cellStyle name="60% - Accent6" xfId="28378" builtinId="52" hidden="1" customBuiltin="1"/>
    <cellStyle name="60% - Accent6" xfId="28399" builtinId="52" hidden="1" customBuiltin="1"/>
    <cellStyle name="60% - Accent6" xfId="28420" builtinId="52" hidden="1" customBuiltin="1"/>
    <cellStyle name="60% - Accent6" xfId="28441" builtinId="52" hidden="1" customBuiltin="1"/>
    <cellStyle name="Accent1" xfId="20" builtinId="29" hidden="1" customBuiltin="1"/>
    <cellStyle name="Accent1" xfId="68" builtinId="29" hidden="1" customBuiltin="1"/>
    <cellStyle name="Accent1" xfId="103" builtinId="29" hidden="1" customBuiltin="1"/>
    <cellStyle name="Accent1" xfId="146" builtinId="29" hidden="1" customBuiltin="1"/>
    <cellStyle name="Accent1" xfId="188" builtinId="29" hidden="1" customBuiltin="1"/>
    <cellStyle name="Accent1" xfId="222" builtinId="29" hidden="1" customBuiltin="1"/>
    <cellStyle name="Accent1" xfId="259" builtinId="29" hidden="1" customBuiltin="1"/>
    <cellStyle name="Accent1" xfId="296" builtinId="29" hidden="1" customBuiltin="1"/>
    <cellStyle name="Accent1" xfId="330" builtinId="29" hidden="1" customBuiltin="1"/>
    <cellStyle name="Accent1" xfId="365" builtinId="29" hidden="1" customBuiltin="1"/>
    <cellStyle name="Accent1" xfId="453" builtinId="29" hidden="1" customBuiltin="1"/>
    <cellStyle name="Accent1" xfId="487" builtinId="29" hidden="1" customBuiltin="1"/>
    <cellStyle name="Accent1" xfId="523" builtinId="29" hidden="1" customBuiltin="1"/>
    <cellStyle name="Accent1" xfId="559" builtinId="29" hidden="1" customBuiltin="1"/>
    <cellStyle name="Accent1" xfId="593" builtinId="29" hidden="1" customBuiltin="1"/>
    <cellStyle name="Accent1" xfId="397" builtinId="29" hidden="1" customBuiltin="1"/>
    <cellStyle name="Accent1" xfId="644" builtinId="29" hidden="1" customBuiltin="1"/>
    <cellStyle name="Accent1" xfId="678" builtinId="29" hidden="1" customBuiltin="1"/>
    <cellStyle name="Accent1" xfId="716" builtinId="29" hidden="1" customBuiltin="1"/>
    <cellStyle name="Accent1" xfId="751" builtinId="29" hidden="1" customBuiltin="1"/>
    <cellStyle name="Accent1" xfId="785" builtinId="29" hidden="1" customBuiltin="1"/>
    <cellStyle name="Accent1" xfId="633" builtinId="29" hidden="1" customBuiltin="1"/>
    <cellStyle name="Accent1" xfId="771" builtinId="29" hidden="1" customBuiltin="1"/>
    <cellStyle name="Accent1" xfId="809" builtinId="29" hidden="1" customBuiltin="1"/>
    <cellStyle name="Accent1" xfId="847" builtinId="29" hidden="1" customBuiltin="1"/>
    <cellStyle name="Accent1" xfId="883" builtinId="29" hidden="1" customBuiltin="1"/>
    <cellStyle name="Accent1" xfId="918" builtinId="29" hidden="1" customBuiltin="1"/>
    <cellStyle name="Accent1" xfId="620" builtinId="29" hidden="1" customBuiltin="1"/>
    <cellStyle name="Accent1" xfId="981" builtinId="29" hidden="1" customBuiltin="1"/>
    <cellStyle name="Accent1" xfId="1014" builtinId="29" hidden="1" customBuiltin="1"/>
    <cellStyle name="Accent1" xfId="1049" builtinId="29" hidden="1" customBuiltin="1"/>
    <cellStyle name="Accent1" xfId="1082" builtinId="29" hidden="1" customBuiltin="1"/>
    <cellStyle name="Accent1" xfId="1112" builtinId="29" hidden="1" customBuiltin="1"/>
    <cellStyle name="Accent1" xfId="970" builtinId="29" hidden="1" customBuiltin="1"/>
    <cellStyle name="Accent1" xfId="1099" builtinId="29" hidden="1" customBuiltin="1"/>
    <cellStyle name="Accent1" xfId="1133" builtinId="29" hidden="1" customBuiltin="1"/>
    <cellStyle name="Accent1" xfId="1168" builtinId="29" hidden="1" customBuiltin="1"/>
    <cellStyle name="Accent1" xfId="1204" builtinId="29" hidden="1" customBuiltin="1"/>
    <cellStyle name="Accent1" xfId="1238" builtinId="29" hidden="1" customBuiltin="1"/>
    <cellStyle name="Accent1" xfId="1278" builtinId="29" hidden="1" customBuiltin="1"/>
    <cellStyle name="Accent1" xfId="1323" builtinId="29" hidden="1" customBuiltin="1"/>
    <cellStyle name="Accent1" xfId="1356" builtinId="29" hidden="1" customBuiltin="1"/>
    <cellStyle name="Accent1" xfId="1391" builtinId="29" hidden="1" customBuiltin="1"/>
    <cellStyle name="Accent1" xfId="1424" builtinId="29" hidden="1" customBuiltin="1"/>
    <cellStyle name="Accent1" xfId="1454" builtinId="29" hidden="1" customBuiltin="1"/>
    <cellStyle name="Accent1" xfId="1312" builtinId="29" hidden="1" customBuiltin="1"/>
    <cellStyle name="Accent1" xfId="1441" builtinId="29" hidden="1" customBuiltin="1"/>
    <cellStyle name="Accent1" xfId="1475" builtinId="29" hidden="1" customBuiltin="1"/>
    <cellStyle name="Accent1" xfId="1510" builtinId="29" hidden="1" customBuiltin="1"/>
    <cellStyle name="Accent1" xfId="1546" builtinId="29" hidden="1" customBuiltin="1"/>
    <cellStyle name="Accent1" xfId="1580" builtinId="29" hidden="1" customBuiltin="1"/>
    <cellStyle name="Accent1" xfId="1615" builtinId="29" hidden="1" customBuiltin="1"/>
    <cellStyle name="Accent1" xfId="1735" builtinId="29" hidden="1" customBuiltin="1"/>
    <cellStyle name="Accent1" xfId="1756" builtinId="29" hidden="1" customBuiltin="1"/>
    <cellStyle name="Accent1" xfId="1778" builtinId="29" hidden="1" customBuiltin="1"/>
    <cellStyle name="Accent1" xfId="1800" builtinId="29" hidden="1" customBuiltin="1"/>
    <cellStyle name="Accent1" xfId="1821" builtinId="29" hidden="1" customBuiltin="1"/>
    <cellStyle name="Accent1" xfId="1846" builtinId="29" hidden="1" customBuiltin="1"/>
    <cellStyle name="Accent1" xfId="2025" builtinId="29" hidden="1" customBuiltin="1"/>
    <cellStyle name="Accent1" xfId="2046" builtinId="29" hidden="1" customBuiltin="1"/>
    <cellStyle name="Accent1" xfId="2069" builtinId="29" hidden="1" customBuiltin="1"/>
    <cellStyle name="Accent1" xfId="2091" builtinId="29" hidden="1" customBuiltin="1"/>
    <cellStyle name="Accent1" xfId="2112" builtinId="29" hidden="1" customBuiltin="1"/>
    <cellStyle name="Accent1" xfId="1989" builtinId="29" hidden="1" customBuiltin="1"/>
    <cellStyle name="Accent1" xfId="2145" builtinId="29" hidden="1" customBuiltin="1"/>
    <cellStyle name="Accent1" xfId="2174" builtinId="29" hidden="1" customBuiltin="1"/>
    <cellStyle name="Accent1" xfId="2209" builtinId="29" hidden="1" customBuiltin="1"/>
    <cellStyle name="Accent1" xfId="2239" builtinId="29" hidden="1" customBuiltin="1"/>
    <cellStyle name="Accent1" xfId="2270" builtinId="29" hidden="1" customBuiltin="1"/>
    <cellStyle name="Accent1" xfId="2135" builtinId="29" hidden="1" customBuiltin="1"/>
    <cellStyle name="Accent1" xfId="2257" builtinId="29" hidden="1" customBuiltin="1"/>
    <cellStyle name="Accent1" xfId="2290" builtinId="29" hidden="1" customBuiltin="1"/>
    <cellStyle name="Accent1" xfId="2315" builtinId="29" hidden="1" customBuiltin="1"/>
    <cellStyle name="Accent1" xfId="2337" builtinId="29" hidden="1" customBuiltin="1"/>
    <cellStyle name="Accent1" xfId="2358" builtinId="29" hidden="1" customBuiltin="1"/>
    <cellStyle name="Accent1" xfId="2126" builtinId="29" hidden="1" customBuiltin="1"/>
    <cellStyle name="Accent1" xfId="2400" builtinId="29" hidden="1" customBuiltin="1"/>
    <cellStyle name="Accent1" xfId="2428" builtinId="29" hidden="1" customBuiltin="1"/>
    <cellStyle name="Accent1" xfId="2460" builtinId="29" hidden="1" customBuiltin="1"/>
    <cellStyle name="Accent1" xfId="2489" builtinId="29" hidden="1" customBuiltin="1"/>
    <cellStyle name="Accent1" xfId="2516" builtinId="29" hidden="1" customBuiltin="1"/>
    <cellStyle name="Accent1" xfId="2390" builtinId="29" hidden="1" customBuiltin="1"/>
    <cellStyle name="Accent1" xfId="2504" builtinId="29" hidden="1" customBuiltin="1"/>
    <cellStyle name="Accent1" xfId="2534" builtinId="29" hidden="1" customBuiltin="1"/>
    <cellStyle name="Accent1" xfId="2556" builtinId="29" hidden="1" customBuiltin="1"/>
    <cellStyle name="Accent1" xfId="2578" builtinId="29" hidden="1" customBuiltin="1"/>
    <cellStyle name="Accent1" xfId="2599" builtinId="29" hidden="1" customBuiltin="1"/>
    <cellStyle name="Accent1" xfId="2624" builtinId="29" hidden="1" customBuiltin="1"/>
    <cellStyle name="Accent1" xfId="2660" builtinId="29" hidden="1" customBuiltin="1"/>
    <cellStyle name="Accent1" xfId="2688" builtinId="29" hidden="1" customBuiltin="1"/>
    <cellStyle name="Accent1" xfId="2720" builtinId="29" hidden="1" customBuiltin="1"/>
    <cellStyle name="Accent1" xfId="2749" builtinId="29" hidden="1" customBuiltin="1"/>
    <cellStyle name="Accent1" xfId="2776" builtinId="29" hidden="1" customBuiltin="1"/>
    <cellStyle name="Accent1" xfId="2650" builtinId="29" hidden="1" customBuiltin="1"/>
    <cellStyle name="Accent1" xfId="2764" builtinId="29" hidden="1" customBuiltin="1"/>
    <cellStyle name="Accent1" xfId="2794" builtinId="29" hidden="1" customBuiltin="1"/>
    <cellStyle name="Accent1" xfId="2816" builtinId="29" hidden="1" customBuiltin="1"/>
    <cellStyle name="Accent1" xfId="2838" builtinId="29" hidden="1" customBuiltin="1"/>
    <cellStyle name="Accent1" xfId="2859" builtinId="29" hidden="1" customBuiltin="1"/>
    <cellStyle name="Accent1" xfId="2881" builtinId="29" hidden="1" customBuiltin="1"/>
    <cellStyle name="Accent1" xfId="1899" builtinId="29" hidden="1" customBuiltin="1"/>
    <cellStyle name="Accent1" xfId="1925" builtinId="29" hidden="1" customBuiltin="1"/>
    <cellStyle name="Accent1" xfId="1941" builtinId="29" hidden="1" customBuiltin="1"/>
    <cellStyle name="Accent1" xfId="1901" builtinId="29" hidden="1" customBuiltin="1"/>
    <cellStyle name="Accent1" xfId="1938" builtinId="29" hidden="1" customBuiltin="1"/>
    <cellStyle name="Accent1" xfId="1833" builtinId="29" hidden="1" customBuiltin="1"/>
    <cellStyle name="Accent1" xfId="3032" builtinId="29" hidden="1" customBuiltin="1"/>
    <cellStyle name="Accent1" xfId="3053" builtinId="29" hidden="1" customBuiltin="1"/>
    <cellStyle name="Accent1" xfId="3076" builtinId="29" hidden="1" customBuiltin="1"/>
    <cellStyle name="Accent1" xfId="3097" builtinId="29" hidden="1" customBuiltin="1"/>
    <cellStyle name="Accent1" xfId="3118" builtinId="29" hidden="1" customBuiltin="1"/>
    <cellStyle name="Accent1" xfId="2998" builtinId="29" hidden="1" customBuiltin="1"/>
    <cellStyle name="Accent1" xfId="3150" builtinId="29" hidden="1" customBuiltin="1"/>
    <cellStyle name="Accent1" xfId="3179" builtinId="29" hidden="1" customBuiltin="1"/>
    <cellStyle name="Accent1" xfId="3214" builtinId="29" hidden="1" customBuiltin="1"/>
    <cellStyle name="Accent1" xfId="3243" builtinId="29" hidden="1" customBuiltin="1"/>
    <cellStyle name="Accent1" xfId="3274" builtinId="29" hidden="1" customBuiltin="1"/>
    <cellStyle name="Accent1" xfId="3140" builtinId="29" hidden="1" customBuiltin="1"/>
    <cellStyle name="Accent1" xfId="3261" builtinId="29" hidden="1" customBuiltin="1"/>
    <cellStyle name="Accent1" xfId="3294" builtinId="29" hidden="1" customBuiltin="1"/>
    <cellStyle name="Accent1" xfId="3319" builtinId="29" hidden="1" customBuiltin="1"/>
    <cellStyle name="Accent1" xfId="3340" builtinId="29" hidden="1" customBuiltin="1"/>
    <cellStyle name="Accent1" xfId="3361" builtinId="29" hidden="1" customBuiltin="1"/>
    <cellStyle name="Accent1" xfId="3132" builtinId="29" hidden="1" customBuiltin="1"/>
    <cellStyle name="Accent1" xfId="3401" builtinId="29" hidden="1" customBuiltin="1"/>
    <cellStyle name="Accent1" xfId="3429" builtinId="29" hidden="1" customBuiltin="1"/>
    <cellStyle name="Accent1" xfId="3461" builtinId="29" hidden="1" customBuiltin="1"/>
    <cellStyle name="Accent1" xfId="3489" builtinId="29" hidden="1" customBuiltin="1"/>
    <cellStyle name="Accent1" xfId="3516" builtinId="29" hidden="1" customBuiltin="1"/>
    <cellStyle name="Accent1" xfId="3391" builtinId="29" hidden="1" customBuiltin="1"/>
    <cellStyle name="Accent1" xfId="3504" builtinId="29" hidden="1" customBuiltin="1"/>
    <cellStyle name="Accent1" xfId="3534" builtinId="29" hidden="1" customBuiltin="1"/>
    <cellStyle name="Accent1" xfId="3556" builtinId="29" hidden="1" customBuiltin="1"/>
    <cellStyle name="Accent1" xfId="3577" builtinId="29" hidden="1" customBuiltin="1"/>
    <cellStyle name="Accent1" xfId="3598" builtinId="29" hidden="1" customBuiltin="1"/>
    <cellStyle name="Accent1" xfId="3623" builtinId="29" hidden="1" customBuiltin="1"/>
    <cellStyle name="Accent1" xfId="3657" builtinId="29" hidden="1" customBuiltin="1"/>
    <cellStyle name="Accent1" xfId="3685" builtinId="29" hidden="1" customBuiltin="1"/>
    <cellStyle name="Accent1" xfId="3717" builtinId="29" hidden="1" customBuiltin="1"/>
    <cellStyle name="Accent1" xfId="3745" builtinId="29" hidden="1" customBuiltin="1"/>
    <cellStyle name="Accent1" xfId="3772" builtinId="29" hidden="1" customBuiltin="1"/>
    <cellStyle name="Accent1" xfId="3647" builtinId="29" hidden="1" customBuiltin="1"/>
    <cellStyle name="Accent1" xfId="3760" builtinId="29" hidden="1" customBuiltin="1"/>
    <cellStyle name="Accent1" xfId="3790" builtinId="29" hidden="1" customBuiltin="1"/>
    <cellStyle name="Accent1" xfId="3812" builtinId="29" hidden="1" customBuiltin="1"/>
    <cellStyle name="Accent1" xfId="3833" builtinId="29" hidden="1" customBuiltin="1"/>
    <cellStyle name="Accent1" xfId="3854" builtinId="29" hidden="1" customBuiltin="1"/>
    <cellStyle name="Accent1" xfId="3875" builtinId="29" hidden="1" customBuiltin="1"/>
    <cellStyle name="Accent1" xfId="3916" builtinId="29" hidden="1" customBuiltin="1"/>
    <cellStyle name="Accent1" xfId="3950" builtinId="29" hidden="1" customBuiltin="1"/>
    <cellStyle name="Accent1" xfId="3987" builtinId="29" hidden="1" customBuiltin="1"/>
    <cellStyle name="Accent1" xfId="4024" builtinId="29" hidden="1" customBuiltin="1"/>
    <cellStyle name="Accent1" xfId="4058" builtinId="29" hidden="1" customBuiltin="1"/>
    <cellStyle name="Accent1" xfId="4256" builtinId="29" hidden="1" customBuiltin="1"/>
    <cellStyle name="Accent1" xfId="6390" builtinId="29" hidden="1" customBuiltin="1"/>
    <cellStyle name="Accent1" xfId="6414" builtinId="29" hidden="1" customBuiltin="1"/>
    <cellStyle name="Accent1" xfId="6444" builtinId="29" hidden="1" customBuiltin="1"/>
    <cellStyle name="Accent1" xfId="6468" builtinId="29" hidden="1" customBuiltin="1"/>
    <cellStyle name="Accent1" xfId="6491" builtinId="29" hidden="1" customBuiltin="1"/>
    <cellStyle name="Accent1" xfId="6344" builtinId="29" hidden="1" customBuiltin="1"/>
    <cellStyle name="Accent1" xfId="6532" builtinId="29" hidden="1" customBuiltin="1"/>
    <cellStyle name="Accent1" xfId="6566" builtinId="29" hidden="1" customBuiltin="1"/>
    <cellStyle name="Accent1" xfId="6604" builtinId="29" hidden="1" customBuiltin="1"/>
    <cellStyle name="Accent1" xfId="6640" builtinId="29" hidden="1" customBuiltin="1"/>
    <cellStyle name="Accent1" xfId="6675" builtinId="29" hidden="1" customBuiltin="1"/>
    <cellStyle name="Accent1" xfId="6521" builtinId="29" hidden="1" customBuiltin="1"/>
    <cellStyle name="Accent1" xfId="6661" builtinId="29" hidden="1" customBuiltin="1"/>
    <cellStyle name="Accent1" xfId="6699" builtinId="29" hidden="1" customBuiltin="1"/>
    <cellStyle name="Accent1" xfId="6737" builtinId="29" hidden="1" customBuiltin="1"/>
    <cellStyle name="Accent1" xfId="6773" builtinId="29" hidden="1" customBuiltin="1"/>
    <cellStyle name="Accent1" xfId="6808" builtinId="29" hidden="1" customBuiltin="1"/>
    <cellStyle name="Accent1" xfId="6508" builtinId="29" hidden="1" customBuiltin="1"/>
    <cellStyle name="Accent1" xfId="6871" builtinId="29" hidden="1" customBuiltin="1"/>
    <cellStyle name="Accent1" xfId="6904" builtinId="29" hidden="1" customBuiltin="1"/>
    <cellStyle name="Accent1" xfId="6940" builtinId="29" hidden="1" customBuiltin="1"/>
    <cellStyle name="Accent1" xfId="6973" builtinId="29" hidden="1" customBuiltin="1"/>
    <cellStyle name="Accent1" xfId="7003" builtinId="29" hidden="1" customBuiltin="1"/>
    <cellStyle name="Accent1" xfId="6860" builtinId="29" hidden="1" customBuiltin="1"/>
    <cellStyle name="Accent1" xfId="6990" builtinId="29" hidden="1" customBuiltin="1"/>
    <cellStyle name="Accent1" xfId="7024" builtinId="29" hidden="1" customBuiltin="1"/>
    <cellStyle name="Accent1" xfId="7059" builtinId="29" hidden="1" customBuiltin="1"/>
    <cellStyle name="Accent1" xfId="7095" builtinId="29" hidden="1" customBuiltin="1"/>
    <cellStyle name="Accent1" xfId="7129" builtinId="29" hidden="1" customBuiltin="1"/>
    <cellStyle name="Accent1" xfId="7169" builtinId="29" hidden="1" customBuiltin="1"/>
    <cellStyle name="Accent1" xfId="7215" builtinId="29" hidden="1" customBuiltin="1"/>
    <cellStyle name="Accent1" xfId="7249" builtinId="29" hidden="1" customBuiltin="1"/>
    <cellStyle name="Accent1" xfId="7285" builtinId="29" hidden="1" customBuiltin="1"/>
    <cellStyle name="Accent1" xfId="7318" builtinId="29" hidden="1" customBuiltin="1"/>
    <cellStyle name="Accent1" xfId="7348" builtinId="29" hidden="1" customBuiltin="1"/>
    <cellStyle name="Accent1" xfId="7203" builtinId="29" hidden="1" customBuiltin="1"/>
    <cellStyle name="Accent1" xfId="7335" builtinId="29" hidden="1" customBuiltin="1"/>
    <cellStyle name="Accent1" xfId="7369" builtinId="29" hidden="1" customBuiltin="1"/>
    <cellStyle name="Accent1" xfId="7405" builtinId="29" hidden="1" customBuiltin="1"/>
    <cellStyle name="Accent1" xfId="7441" builtinId="29" hidden="1" customBuiltin="1"/>
    <cellStyle name="Accent1" xfId="7475" builtinId="29" hidden="1" customBuiltin="1"/>
    <cellStyle name="Accent1" xfId="7523" builtinId="29" hidden="1" customBuiltin="1"/>
    <cellStyle name="Accent1" xfId="7976" builtinId="29" hidden="1" customBuiltin="1"/>
    <cellStyle name="Accent1" xfId="7997" builtinId="29" hidden="1" customBuiltin="1"/>
    <cellStyle name="Accent1" xfId="8020" builtinId="29" hidden="1" customBuiltin="1"/>
    <cellStyle name="Accent1" xfId="8043" builtinId="29" hidden="1" customBuiltin="1"/>
    <cellStyle name="Accent1" xfId="8064" builtinId="29" hidden="1" customBuiltin="1"/>
    <cellStyle name="Accent1" xfId="8108" builtinId="29" hidden="1" customBuiltin="1"/>
    <cellStyle name="Accent1" xfId="8573" builtinId="29" hidden="1" customBuiltin="1"/>
    <cellStyle name="Accent1" xfId="8597" builtinId="29" hidden="1" customBuiltin="1"/>
    <cellStyle name="Accent1" xfId="8625" builtinId="29" hidden="1" customBuiltin="1"/>
    <cellStyle name="Accent1" xfId="8648" builtinId="29" hidden="1" customBuiltin="1"/>
    <cellStyle name="Accent1" xfId="8674" builtinId="29" hidden="1" customBuiltin="1"/>
    <cellStyle name="Accent1" xfId="8534" builtinId="29" hidden="1" customBuiltin="1"/>
    <cellStyle name="Accent1" xfId="8709" builtinId="29" hidden="1" customBuiltin="1"/>
    <cellStyle name="Accent1" xfId="8739" builtinId="29" hidden="1" customBuiltin="1"/>
    <cellStyle name="Accent1" xfId="8775" builtinId="29" hidden="1" customBuiltin="1"/>
    <cellStyle name="Accent1" xfId="8807" builtinId="29" hidden="1" customBuiltin="1"/>
    <cellStyle name="Accent1" xfId="8839" builtinId="29" hidden="1" customBuiltin="1"/>
    <cellStyle name="Accent1" xfId="8699" builtinId="29" hidden="1" customBuiltin="1"/>
    <cellStyle name="Accent1" xfId="8826" builtinId="29" hidden="1" customBuiltin="1"/>
    <cellStyle name="Accent1" xfId="8860" builtinId="29" hidden="1" customBuiltin="1"/>
    <cellStyle name="Accent1" xfId="8888" builtinId="29" hidden="1" customBuiltin="1"/>
    <cellStyle name="Accent1" xfId="8912" builtinId="29" hidden="1" customBuiltin="1"/>
    <cellStyle name="Accent1" xfId="8936" builtinId="29" hidden="1" customBuiltin="1"/>
    <cellStyle name="Accent1" xfId="8690" builtinId="29" hidden="1" customBuiltin="1"/>
    <cellStyle name="Accent1" xfId="8982" builtinId="29" hidden="1" customBuiltin="1"/>
    <cellStyle name="Accent1" xfId="9013" builtinId="29" hidden="1" customBuiltin="1"/>
    <cellStyle name="Accent1" xfId="9046" builtinId="29" hidden="1" customBuiltin="1"/>
    <cellStyle name="Accent1" xfId="9077" builtinId="29" hidden="1" customBuiltin="1"/>
    <cellStyle name="Accent1" xfId="9104" builtinId="29" hidden="1" customBuiltin="1"/>
    <cellStyle name="Accent1" xfId="8971" builtinId="29" hidden="1" customBuiltin="1"/>
    <cellStyle name="Accent1" xfId="9092" builtinId="29" hidden="1" customBuiltin="1"/>
    <cellStyle name="Accent1" xfId="9123" builtinId="29" hidden="1" customBuiltin="1"/>
    <cellStyle name="Accent1" xfId="9150" builtinId="29" hidden="1" customBuiltin="1"/>
    <cellStyle name="Accent1" xfId="9175" builtinId="29" hidden="1" customBuiltin="1"/>
    <cellStyle name="Accent1" xfId="9201" builtinId="29" hidden="1" customBuiltin="1"/>
    <cellStyle name="Accent1" xfId="9229" builtinId="29" hidden="1" customBuiltin="1"/>
    <cellStyle name="Accent1" xfId="9267" builtinId="29" hidden="1" customBuiltin="1"/>
    <cellStyle name="Accent1" xfId="9298" builtinId="29" hidden="1" customBuiltin="1"/>
    <cellStyle name="Accent1" xfId="9331" builtinId="29" hidden="1" customBuiltin="1"/>
    <cellStyle name="Accent1" xfId="9362" builtinId="29" hidden="1" customBuiltin="1"/>
    <cellStyle name="Accent1" xfId="9389" builtinId="29" hidden="1" customBuiltin="1"/>
    <cellStyle name="Accent1" xfId="9257" builtinId="29" hidden="1" customBuiltin="1"/>
    <cellStyle name="Accent1" xfId="9377" builtinId="29" hidden="1" customBuiltin="1"/>
    <cellStyle name="Accent1" xfId="9408" builtinId="29" hidden="1" customBuiltin="1"/>
    <cellStyle name="Accent1" xfId="9434" builtinId="29" hidden="1" customBuiltin="1"/>
    <cellStyle name="Accent1" xfId="9459" builtinId="29" hidden="1" customBuiltin="1"/>
    <cellStyle name="Accent1" xfId="9483" builtinId="29" hidden="1" customBuiltin="1"/>
    <cellStyle name="Accent1" xfId="9507" builtinId="29" hidden="1" customBuiltin="1"/>
    <cellStyle name="Accent1" xfId="8281" builtinId="29" hidden="1" customBuiltin="1"/>
    <cellStyle name="Accent1" xfId="8368" builtinId="29" hidden="1" customBuiltin="1"/>
    <cellStyle name="Accent1" xfId="8437" builtinId="29" hidden="1" customBuiltin="1"/>
    <cellStyle name="Accent1" xfId="8288" builtinId="29" hidden="1" customBuiltin="1"/>
    <cellStyle name="Accent1" xfId="8429" builtinId="29" hidden="1" customBuiltin="1"/>
    <cellStyle name="Accent1" xfId="8094" builtinId="29" hidden="1" customBuiltin="1"/>
    <cellStyle name="Accent1" xfId="9674" builtinId="29" hidden="1" customBuiltin="1"/>
    <cellStyle name="Accent1" xfId="9695" builtinId="29" hidden="1" customBuiltin="1"/>
    <cellStyle name="Accent1" xfId="9718" builtinId="29" hidden="1" customBuiltin="1"/>
    <cellStyle name="Accent1" xfId="9739" builtinId="29" hidden="1" customBuiltin="1"/>
    <cellStyle name="Accent1" xfId="9760" builtinId="29" hidden="1" customBuiltin="1"/>
    <cellStyle name="Accent1" xfId="9637" builtinId="29" hidden="1" customBuiltin="1"/>
    <cellStyle name="Accent1" xfId="9794" builtinId="29" hidden="1" customBuiltin="1"/>
    <cellStyle name="Accent1" xfId="9824" builtinId="29" hidden="1" customBuiltin="1"/>
    <cellStyle name="Accent1" xfId="9859" builtinId="29" hidden="1" customBuiltin="1"/>
    <cellStyle name="Accent1" xfId="9890" builtinId="29" hidden="1" customBuiltin="1"/>
    <cellStyle name="Accent1" xfId="9921" builtinId="29" hidden="1" customBuiltin="1"/>
    <cellStyle name="Accent1" xfId="9783" builtinId="29" hidden="1" customBuiltin="1"/>
    <cellStyle name="Accent1" xfId="9908" builtinId="29" hidden="1" customBuiltin="1"/>
    <cellStyle name="Accent1" xfId="9943" builtinId="29" hidden="1" customBuiltin="1"/>
    <cellStyle name="Accent1" xfId="9972" builtinId="29" hidden="1" customBuiltin="1"/>
    <cellStyle name="Accent1" xfId="9996" builtinId="29" hidden="1" customBuiltin="1"/>
    <cellStyle name="Accent1" xfId="10020" builtinId="29" hidden="1" customBuiltin="1"/>
    <cellStyle name="Accent1" xfId="9774" builtinId="29" hidden="1" customBuiltin="1"/>
    <cellStyle name="Accent1" xfId="10063" builtinId="29" hidden="1" customBuiltin="1"/>
    <cellStyle name="Accent1" xfId="10092" builtinId="29" hidden="1" customBuiltin="1"/>
    <cellStyle name="Accent1" xfId="10124" builtinId="29" hidden="1" customBuiltin="1"/>
    <cellStyle name="Accent1" xfId="10153" builtinId="29" hidden="1" customBuiltin="1"/>
    <cellStyle name="Accent1" xfId="10180" builtinId="29" hidden="1" customBuiltin="1"/>
    <cellStyle name="Accent1" xfId="10053" builtinId="29" hidden="1" customBuiltin="1"/>
    <cellStyle name="Accent1" xfId="10168" builtinId="29" hidden="1" customBuiltin="1"/>
    <cellStyle name="Accent1" xfId="10200" builtinId="29" hidden="1" customBuiltin="1"/>
    <cellStyle name="Accent1" xfId="10226" builtinId="29" hidden="1" customBuiltin="1"/>
    <cellStyle name="Accent1" xfId="10250" builtinId="29" hidden="1" customBuiltin="1"/>
    <cellStyle name="Accent1" xfId="10274" builtinId="29" hidden="1" customBuiltin="1"/>
    <cellStyle name="Accent1" xfId="10302" builtinId="29" hidden="1" customBuiltin="1"/>
    <cellStyle name="Accent1" xfId="10341" builtinId="29" hidden="1" customBuiltin="1"/>
    <cellStyle name="Accent1" xfId="10370" builtinId="29" hidden="1" customBuiltin="1"/>
    <cellStyle name="Accent1" xfId="10403" builtinId="29" hidden="1" customBuiltin="1"/>
    <cellStyle name="Accent1" xfId="10433" builtinId="29" hidden="1" customBuiltin="1"/>
    <cellStyle name="Accent1" xfId="10460" builtinId="29" hidden="1" customBuiltin="1"/>
    <cellStyle name="Accent1" xfId="10330" builtinId="29" hidden="1" customBuiltin="1"/>
    <cellStyle name="Accent1" xfId="10448" builtinId="29" hidden="1" customBuiltin="1"/>
    <cellStyle name="Accent1" xfId="10479" builtinId="29" hidden="1" customBuiltin="1"/>
    <cellStyle name="Accent1" xfId="10506" builtinId="29" hidden="1" customBuiltin="1"/>
    <cellStyle name="Accent1" xfId="10530" builtinId="29" hidden="1" customBuiltin="1"/>
    <cellStyle name="Accent1" xfId="10552" builtinId="29" hidden="1" customBuiltin="1"/>
    <cellStyle name="Accent1" xfId="10582" builtinId="29" hidden="1" customBuiltin="1"/>
    <cellStyle name="Accent1" xfId="5429" builtinId="29" hidden="1" customBuiltin="1"/>
    <cellStyle name="Accent1" xfId="7563" builtinId="29" hidden="1" customBuiltin="1"/>
    <cellStyle name="Accent1" xfId="8511" builtinId="29" hidden="1" customBuiltin="1"/>
    <cellStyle name="Accent1" xfId="7690" builtinId="29" hidden="1" customBuiltin="1"/>
    <cellStyle name="Accent1" xfId="10746" builtinId="29" hidden="1" customBuiltin="1"/>
    <cellStyle name="Accent1" xfId="9623" builtinId="29" hidden="1" customBuiltin="1"/>
    <cellStyle name="Accent1" xfId="7806" builtinId="29" hidden="1" customBuiltin="1"/>
    <cellStyle name="Accent1" xfId="7544" builtinId="29" hidden="1" customBuiltin="1"/>
    <cellStyle name="Accent1" xfId="5949" builtinId="29" hidden="1" customBuiltin="1"/>
    <cellStyle name="Accent1" xfId="5742" builtinId="29" hidden="1" customBuiltin="1"/>
    <cellStyle name="Accent1" xfId="7963" builtinId="29" hidden="1" customBuiltin="1"/>
    <cellStyle name="Accent1" xfId="5736" builtinId="29" hidden="1" customBuiltin="1"/>
    <cellStyle name="Accent1" xfId="6222" builtinId="29" hidden="1" customBuiltin="1"/>
    <cellStyle name="Accent1" xfId="4414" builtinId="29" hidden="1" customBuiltin="1"/>
    <cellStyle name="Accent1" xfId="5206" builtinId="29" hidden="1" customBuiltin="1"/>
    <cellStyle name="Accent1" xfId="10783" builtinId="29" hidden="1" customBuiltin="1"/>
    <cellStyle name="Accent1" xfId="7849" builtinId="29" hidden="1" customBuiltin="1"/>
    <cellStyle name="Accent1" xfId="5822" builtinId="29" hidden="1" customBuiltin="1"/>
    <cellStyle name="Accent1" xfId="6082" builtinId="29" hidden="1" customBuiltin="1"/>
    <cellStyle name="Accent1" xfId="5150" builtinId="29" hidden="1" customBuiltin="1"/>
    <cellStyle name="Accent1" xfId="7740" builtinId="29" hidden="1" customBuiltin="1"/>
    <cellStyle name="Accent1" xfId="8266" builtinId="29" hidden="1" customBuiltin="1"/>
    <cellStyle name="Accent1" xfId="7739" builtinId="29" hidden="1" customBuiltin="1"/>
    <cellStyle name="Accent1" xfId="8321" builtinId="29" hidden="1" customBuiltin="1"/>
    <cellStyle name="Accent1" xfId="10824" builtinId="29" hidden="1" customBuiltin="1"/>
    <cellStyle name="Accent1" xfId="7647" builtinId="29" hidden="1" customBuiltin="1"/>
    <cellStyle name="Accent1" xfId="7867" builtinId="29" hidden="1" customBuiltin="1"/>
    <cellStyle name="Accent1" xfId="10634" builtinId="29" hidden="1" customBuiltin="1"/>
    <cellStyle name="Accent1" xfId="130" builtinId="29" hidden="1" customBuiltin="1"/>
    <cellStyle name="Accent1" xfId="8092" builtinId="29" hidden="1" customBuiltin="1"/>
    <cellStyle name="Accent1" xfId="5219" builtinId="29" hidden="1" customBuiltin="1"/>
    <cellStyle name="Accent1" xfId="6215" builtinId="29" hidden="1" customBuiltin="1"/>
    <cellStyle name="Accent1" xfId="6122" builtinId="29" hidden="1" customBuiltin="1"/>
    <cellStyle name="Accent1" xfId="5148" builtinId="29" hidden="1" customBuiltin="1"/>
    <cellStyle name="Accent1" xfId="4385" builtinId="29" hidden="1" customBuiltin="1"/>
    <cellStyle name="Accent1" xfId="4382" builtinId="29" hidden="1" customBuiltin="1"/>
    <cellStyle name="Accent1" xfId="5490" builtinId="29" hidden="1" customBuiltin="1"/>
    <cellStyle name="Accent1" xfId="5001" builtinId="29" hidden="1" customBuiltin="1"/>
    <cellStyle name="Accent1" xfId="4881" builtinId="29" hidden="1" customBuiltin="1"/>
    <cellStyle name="Accent1" xfId="4996" builtinId="29" hidden="1" customBuiltin="1"/>
    <cellStyle name="Accent1" xfId="5065" builtinId="29" hidden="1" customBuiltin="1"/>
    <cellStyle name="Accent1" xfId="4885" builtinId="29" hidden="1" customBuiltin="1"/>
    <cellStyle name="Accent1" xfId="5099" builtinId="29" hidden="1" customBuiltin="1"/>
    <cellStyle name="Accent1" xfId="5243" builtinId="29" hidden="1" customBuiltin="1"/>
    <cellStyle name="Accent1" xfId="4365" builtinId="29" hidden="1" customBuiltin="1"/>
    <cellStyle name="Accent1" xfId="5780" builtinId="29" hidden="1" customBuiltin="1"/>
    <cellStyle name="Accent1" xfId="3890" builtinId="29" hidden="1" customBuiltin="1"/>
    <cellStyle name="Accent1" xfId="6140" builtinId="29" hidden="1" customBuiltin="1"/>
    <cellStyle name="Accent1" xfId="6132" builtinId="29" hidden="1" customBuiltin="1"/>
    <cellStyle name="Accent1" xfId="10029" builtinId="29" hidden="1" customBuiltin="1"/>
    <cellStyle name="Accent1" xfId="9342" builtinId="29" hidden="1" customBuiltin="1"/>
    <cellStyle name="Accent1" xfId="4976" builtinId="29" hidden="1" customBuiltin="1"/>
    <cellStyle name="Accent1" xfId="5371" builtinId="29" hidden="1" customBuiltin="1"/>
    <cellStyle name="Accent1" xfId="9414" builtinId="29" hidden="1" customBuiltin="1"/>
    <cellStyle name="Accent1" xfId="11018" builtinId="29" hidden="1" customBuiltin="1"/>
    <cellStyle name="Accent1" xfId="11044" builtinId="29" hidden="1" customBuiltin="1"/>
    <cellStyle name="Accent1" xfId="11075" builtinId="29" hidden="1" customBuiltin="1"/>
    <cellStyle name="Accent1" xfId="11102" builtinId="29" hidden="1" customBuiltin="1"/>
    <cellStyle name="Accent1" xfId="11128" builtinId="29" hidden="1" customBuiltin="1"/>
    <cellStyle name="Accent1" xfId="10975" builtinId="29" hidden="1" customBuiltin="1"/>
    <cellStyle name="Accent1" xfId="11173" builtinId="29" hidden="1" customBuiltin="1"/>
    <cellStyle name="Accent1" xfId="11205" builtinId="29" hidden="1" customBuiltin="1"/>
    <cellStyle name="Accent1" xfId="11240" builtinId="29" hidden="1" customBuiltin="1"/>
    <cellStyle name="Accent1" xfId="11276" builtinId="29" hidden="1" customBuiltin="1"/>
    <cellStyle name="Accent1" xfId="11307" builtinId="29" hidden="1" customBuiltin="1"/>
    <cellStyle name="Accent1" xfId="11161" builtinId="29" hidden="1" customBuiltin="1"/>
    <cellStyle name="Accent1" xfId="11294" builtinId="29" hidden="1" customBuiltin="1"/>
    <cellStyle name="Accent1" xfId="11328" builtinId="29" hidden="1" customBuiltin="1"/>
    <cellStyle name="Accent1" xfId="11360" builtinId="29" hidden="1" customBuiltin="1"/>
    <cellStyle name="Accent1" xfId="11390" builtinId="29" hidden="1" customBuiltin="1"/>
    <cellStyle name="Accent1" xfId="11416" builtinId="29" hidden="1" customBuiltin="1"/>
    <cellStyle name="Accent1" xfId="11149" builtinId="29" hidden="1" customBuiltin="1"/>
    <cellStyle name="Accent1" xfId="11470" builtinId="29" hidden="1" customBuiltin="1"/>
    <cellStyle name="Accent1" xfId="11501" builtinId="29" hidden="1" customBuiltin="1"/>
    <cellStyle name="Accent1" xfId="11534" builtinId="29" hidden="1" customBuiltin="1"/>
    <cellStyle name="Accent1" xfId="11566" builtinId="29" hidden="1" customBuiltin="1"/>
    <cellStyle name="Accent1" xfId="11594" builtinId="29" hidden="1" customBuiltin="1"/>
    <cellStyle name="Accent1" xfId="11458" builtinId="29" hidden="1" customBuiltin="1"/>
    <cellStyle name="Accent1" xfId="11581" builtinId="29" hidden="1" customBuiltin="1"/>
    <cellStyle name="Accent1" xfId="11614" builtinId="29" hidden="1" customBuiltin="1"/>
    <cellStyle name="Accent1" xfId="11641" builtinId="29" hidden="1" customBuiltin="1"/>
    <cellStyle name="Accent1" xfId="11667" builtinId="29" hidden="1" customBuiltin="1"/>
    <cellStyle name="Accent1" xfId="11694" builtinId="29" hidden="1" customBuiltin="1"/>
    <cellStyle name="Accent1" xfId="11726" builtinId="29" hidden="1" customBuiltin="1"/>
    <cellStyle name="Accent1" xfId="11768" builtinId="29" hidden="1" customBuiltin="1"/>
    <cellStyle name="Accent1" xfId="11799" builtinId="29" hidden="1" customBuiltin="1"/>
    <cellStyle name="Accent1" xfId="11832" builtinId="29" hidden="1" customBuiltin="1"/>
    <cellStyle name="Accent1" xfId="11863" builtinId="29" hidden="1" customBuiltin="1"/>
    <cellStyle name="Accent1" xfId="11890" builtinId="29" hidden="1" customBuiltin="1"/>
    <cellStyle name="Accent1" xfId="11757" builtinId="29" hidden="1" customBuiltin="1"/>
    <cellStyle name="Accent1" xfId="11878" builtinId="29" hidden="1" customBuiltin="1"/>
    <cellStyle name="Accent1" xfId="11910" builtinId="29" hidden="1" customBuiltin="1"/>
    <cellStyle name="Accent1" xfId="11935" builtinId="29" hidden="1" customBuiltin="1"/>
    <cellStyle name="Accent1" xfId="11965" builtinId="29" hidden="1" customBuiltin="1"/>
    <cellStyle name="Accent1" xfId="11994" builtinId="29" hidden="1" customBuiltin="1"/>
    <cellStyle name="Accent1" xfId="12020" builtinId="29" hidden="1" customBuiltin="1"/>
    <cellStyle name="Accent1" xfId="5760" builtinId="29" hidden="1" customBuiltin="1"/>
    <cellStyle name="Accent1" xfId="10893" builtinId="29" hidden="1" customBuiltin="1"/>
    <cellStyle name="Accent1" xfId="10915" builtinId="29" hidden="1" customBuiltin="1"/>
    <cellStyle name="Accent1" xfId="4860" builtinId="29" hidden="1" customBuiltin="1"/>
    <cellStyle name="Accent1" xfId="10912" builtinId="29" hidden="1" customBuiltin="1"/>
    <cellStyle name="Accent1" xfId="10004" builtinId="29" hidden="1" customBuiltin="1"/>
    <cellStyle name="Accent1" xfId="12173" builtinId="29" hidden="1" customBuiltin="1"/>
    <cellStyle name="Accent1" xfId="12194" builtinId="29" hidden="1" customBuiltin="1"/>
    <cellStyle name="Accent1" xfId="12217" builtinId="29" hidden="1" customBuiltin="1"/>
    <cellStyle name="Accent1" xfId="12238" builtinId="29" hidden="1" customBuiltin="1"/>
    <cellStyle name="Accent1" xfId="12259" builtinId="29" hidden="1" customBuiltin="1"/>
    <cellStyle name="Accent1" xfId="12137" builtinId="29" hidden="1" customBuiltin="1"/>
    <cellStyle name="Accent1" xfId="12296" builtinId="29" hidden="1" customBuiltin="1"/>
    <cellStyle name="Accent1" xfId="12327" builtinId="29" hidden="1" customBuiltin="1"/>
    <cellStyle name="Accent1" xfId="12363" builtinId="29" hidden="1" customBuiltin="1"/>
    <cellStyle name="Accent1" xfId="12393" builtinId="29" hidden="1" customBuiltin="1"/>
    <cellStyle name="Accent1" xfId="12425" builtinId="29" hidden="1" customBuiltin="1"/>
    <cellStyle name="Accent1" xfId="12285" builtinId="29" hidden="1" customBuiltin="1"/>
    <cellStyle name="Accent1" xfId="12412" builtinId="29" hidden="1" customBuiltin="1"/>
    <cellStyle name="Accent1" xfId="12447" builtinId="29" hidden="1" customBuiltin="1"/>
    <cellStyle name="Accent1" xfId="12478" builtinId="29" hidden="1" customBuiltin="1"/>
    <cellStyle name="Accent1" xfId="12505" builtinId="29" hidden="1" customBuiltin="1"/>
    <cellStyle name="Accent1" xfId="12531" builtinId="29" hidden="1" customBuiltin="1"/>
    <cellStyle name="Accent1" xfId="12273" builtinId="29" hidden="1" customBuiltin="1"/>
    <cellStyle name="Accent1" xfId="12579" builtinId="29" hidden="1" customBuiltin="1"/>
    <cellStyle name="Accent1" xfId="12610" builtinId="29" hidden="1" customBuiltin="1"/>
    <cellStyle name="Accent1" xfId="12642" builtinId="29" hidden="1" customBuiltin="1"/>
    <cellStyle name="Accent1" xfId="12672" builtinId="29" hidden="1" customBuiltin="1"/>
    <cellStyle name="Accent1" xfId="12699" builtinId="29" hidden="1" customBuiltin="1"/>
    <cellStyle name="Accent1" xfId="12569" builtinId="29" hidden="1" customBuiltin="1"/>
    <cellStyle name="Accent1" xfId="12687" builtinId="29" hidden="1" customBuiltin="1"/>
    <cellStyle name="Accent1" xfId="12718" builtinId="29" hidden="1" customBuiltin="1"/>
    <cellStyle name="Accent1" xfId="12746" builtinId="29" hidden="1" customBuiltin="1"/>
    <cellStyle name="Accent1" xfId="12773" builtinId="29" hidden="1" customBuiltin="1"/>
    <cellStyle name="Accent1" xfId="12802" builtinId="29" hidden="1" customBuiltin="1"/>
    <cellStyle name="Accent1" xfId="12834" builtinId="29" hidden="1" customBuiltin="1"/>
    <cellStyle name="Accent1" xfId="12873" builtinId="29" hidden="1" customBuiltin="1"/>
    <cellStyle name="Accent1" xfId="12903" builtinId="29" hidden="1" customBuiltin="1"/>
    <cellStyle name="Accent1" xfId="12935" builtinId="29" hidden="1" customBuiltin="1"/>
    <cellStyle name="Accent1" xfId="12964" builtinId="29" hidden="1" customBuiltin="1"/>
    <cellStyle name="Accent1" xfId="12991" builtinId="29" hidden="1" customBuiltin="1"/>
    <cellStyle name="Accent1" xfId="12862" builtinId="29" hidden="1" customBuiltin="1"/>
    <cellStyle name="Accent1" xfId="12979" builtinId="29" hidden="1" customBuiltin="1"/>
    <cellStyle name="Accent1" xfId="13011" builtinId="29" hidden="1" customBuiltin="1"/>
    <cellStyle name="Accent1" xfId="13038" builtinId="29" hidden="1" customBuiltin="1"/>
    <cellStyle name="Accent1" xfId="13063" builtinId="29" hidden="1" customBuiltin="1"/>
    <cellStyle name="Accent1" xfId="13089" builtinId="29" hidden="1" customBuiltin="1"/>
    <cellStyle name="Accent1" xfId="13113" builtinId="29" hidden="1" customBuiltin="1"/>
    <cellStyle name="Accent1" xfId="4964" builtinId="29" hidden="1" customBuiltin="1"/>
    <cellStyle name="Accent1" xfId="4243" builtinId="29" hidden="1" customBuiltin="1"/>
    <cellStyle name="Accent1" xfId="4759" builtinId="29" hidden="1" customBuiltin="1"/>
    <cellStyle name="Accent1" xfId="5348" builtinId="29" hidden="1" customBuiltin="1"/>
    <cellStyle name="Accent1" xfId="5868" builtinId="29" hidden="1" customBuiltin="1"/>
    <cellStyle name="Accent1" xfId="11162" builtinId="29" hidden="1" customBuiltin="1"/>
    <cellStyle name="Accent1" xfId="5651" builtinId="29" hidden="1" customBuiltin="1"/>
    <cellStyle name="Accent1" xfId="10900" builtinId="29" hidden="1" customBuiltin="1"/>
    <cellStyle name="Accent1" xfId="13004" builtinId="29" hidden="1" customBuiltin="1"/>
    <cellStyle name="Accent1" xfId="8494" builtinId="29" hidden="1" customBuiltin="1"/>
    <cellStyle name="Accent1" xfId="6061" builtinId="29" hidden="1" customBuiltin="1"/>
    <cellStyle name="Accent1" xfId="12561" builtinId="29" hidden="1" customBuiltin="1"/>
    <cellStyle name="Accent1" xfId="13042" builtinId="29" hidden="1" customBuiltin="1"/>
    <cellStyle name="Accent1" xfId="5555" builtinId="29" hidden="1" customBuiltin="1"/>
    <cellStyle name="Accent1" xfId="4535" builtinId="29" hidden="1" customBuiltin="1"/>
    <cellStyle name="Accent1" xfId="4619" builtinId="29" hidden="1" customBuiltin="1"/>
    <cellStyle name="Accent1" xfId="11642" builtinId="29" hidden="1" customBuiltin="1"/>
    <cellStyle name="Accent1" xfId="11699" builtinId="29" hidden="1" customBuiltin="1"/>
    <cellStyle name="Accent1" xfId="11129" builtinId="29" hidden="1" customBuiltin="1"/>
    <cellStyle name="Accent1" xfId="13138" builtinId="29" hidden="1" customBuiltin="1"/>
    <cellStyle name="Accent1" xfId="13176" builtinId="29" hidden="1" customBuiltin="1"/>
    <cellStyle name="Accent1" xfId="13212" builtinId="29" hidden="1" customBuiltin="1"/>
    <cellStyle name="Accent1" xfId="13247" builtinId="29" hidden="1" customBuiltin="1"/>
    <cellStyle name="Accent1" xfId="8085" builtinId="29" hidden="1" customBuiltin="1"/>
    <cellStyle name="Accent1" xfId="13310" builtinId="29" hidden="1" customBuiltin="1"/>
    <cellStyle name="Accent1" xfId="13343" builtinId="29" hidden="1" customBuiltin="1"/>
    <cellStyle name="Accent1" xfId="13378" builtinId="29" hidden="1" customBuiltin="1"/>
    <cellStyle name="Accent1" xfId="13411" builtinId="29" hidden="1" customBuiltin="1"/>
    <cellStyle name="Accent1" xfId="13441" builtinId="29" hidden="1" customBuiltin="1"/>
    <cellStyle name="Accent1" xfId="13299" builtinId="29" hidden="1" customBuiltin="1"/>
    <cellStyle name="Accent1" xfId="13428" builtinId="29" hidden="1" customBuiltin="1"/>
    <cellStyle name="Accent1" xfId="13462" builtinId="29" hidden="1" customBuiltin="1"/>
    <cellStyle name="Accent1" xfId="13497" builtinId="29" hidden="1" customBuiltin="1"/>
    <cellStyle name="Accent1" xfId="13533" builtinId="29" hidden="1" customBuiltin="1"/>
    <cellStyle name="Accent1" xfId="13567" builtinId="29" hidden="1" customBuiltin="1"/>
    <cellStyle name="Accent1" xfId="13607" builtinId="29" hidden="1" customBuiltin="1"/>
    <cellStyle name="Accent1" xfId="13652" builtinId="29" hidden="1" customBuiltin="1"/>
    <cellStyle name="Accent1" xfId="13685" builtinId="29" hidden="1" customBuiltin="1"/>
    <cellStyle name="Accent1" xfId="13720" builtinId="29" hidden="1" customBuiltin="1"/>
    <cellStyle name="Accent1" xfId="13753" builtinId="29" hidden="1" customBuiltin="1"/>
    <cellStyle name="Accent1" xfId="13783" builtinId="29" hidden="1" customBuiltin="1"/>
    <cellStyle name="Accent1" xfId="13641" builtinId="29" hidden="1" customBuiltin="1"/>
    <cellStyle name="Accent1" xfId="13770" builtinId="29" hidden="1" customBuiltin="1"/>
    <cellStyle name="Accent1" xfId="13804" builtinId="29" hidden="1" customBuiltin="1"/>
    <cellStyle name="Accent1" xfId="13839" builtinId="29" hidden="1" customBuiltin="1"/>
    <cellStyle name="Accent1" xfId="13875" builtinId="29" hidden="1" customBuiltin="1"/>
    <cellStyle name="Accent1" xfId="13909" builtinId="29" hidden="1" customBuiltin="1"/>
    <cellStyle name="Accent1" xfId="13956" builtinId="29" hidden="1" customBuiltin="1"/>
    <cellStyle name="Accent1" xfId="14316" builtinId="29" hidden="1" customBuiltin="1"/>
    <cellStyle name="Accent1" xfId="14337" builtinId="29" hidden="1" customBuiltin="1"/>
    <cellStyle name="Accent1" xfId="14359" builtinId="29" hidden="1" customBuiltin="1"/>
    <cellStyle name="Accent1" xfId="14381" builtinId="29" hidden="1" customBuiltin="1"/>
    <cellStyle name="Accent1" xfId="14402" builtinId="29" hidden="1" customBuiltin="1"/>
    <cellStyle name="Accent1" xfId="14444" builtinId="29" hidden="1" customBuiltin="1"/>
    <cellStyle name="Accent1" xfId="14845" builtinId="29" hidden="1" customBuiltin="1"/>
    <cellStyle name="Accent1" xfId="14869" builtinId="29" hidden="1" customBuiltin="1"/>
    <cellStyle name="Accent1" xfId="14897" builtinId="29" hidden="1" customBuiltin="1"/>
    <cellStyle name="Accent1" xfId="14920" builtinId="29" hidden="1" customBuiltin="1"/>
    <cellStyle name="Accent1" xfId="14944" builtinId="29" hidden="1" customBuiltin="1"/>
    <cellStyle name="Accent1" xfId="14806" builtinId="29" hidden="1" customBuiltin="1"/>
    <cellStyle name="Accent1" xfId="14979" builtinId="29" hidden="1" customBuiltin="1"/>
    <cellStyle name="Accent1" xfId="15009" builtinId="29" hidden="1" customBuiltin="1"/>
    <cellStyle name="Accent1" xfId="15044" builtinId="29" hidden="1" customBuiltin="1"/>
    <cellStyle name="Accent1" xfId="15076" builtinId="29" hidden="1" customBuiltin="1"/>
    <cellStyle name="Accent1" xfId="15108" builtinId="29" hidden="1" customBuiltin="1"/>
    <cellStyle name="Accent1" xfId="14968" builtinId="29" hidden="1" customBuiltin="1"/>
    <cellStyle name="Accent1" xfId="15095" builtinId="29" hidden="1" customBuiltin="1"/>
    <cellStyle name="Accent1" xfId="15129" builtinId="29" hidden="1" customBuiltin="1"/>
    <cellStyle name="Accent1" xfId="15156" builtinId="29" hidden="1" customBuiltin="1"/>
    <cellStyle name="Accent1" xfId="15180" builtinId="29" hidden="1" customBuiltin="1"/>
    <cellStyle name="Accent1" xfId="15204" builtinId="29" hidden="1" customBuiltin="1"/>
    <cellStyle name="Accent1" xfId="14959" builtinId="29" hidden="1" customBuiltin="1"/>
    <cellStyle name="Accent1" xfId="15247" builtinId="29" hidden="1" customBuiltin="1"/>
    <cellStyle name="Accent1" xfId="15276" builtinId="29" hidden="1" customBuiltin="1"/>
    <cellStyle name="Accent1" xfId="15308" builtinId="29" hidden="1" customBuiltin="1"/>
    <cellStyle name="Accent1" xfId="15339" builtinId="29" hidden="1" customBuiltin="1"/>
    <cellStyle name="Accent1" xfId="15366" builtinId="29" hidden="1" customBuiltin="1"/>
    <cellStyle name="Accent1" xfId="15237" builtinId="29" hidden="1" customBuiltin="1"/>
    <cellStyle name="Accent1" xfId="15354" builtinId="29" hidden="1" customBuiltin="1"/>
    <cellStyle name="Accent1" xfId="15385" builtinId="29" hidden="1" customBuiltin="1"/>
    <cellStyle name="Accent1" xfId="15410" builtinId="29" hidden="1" customBuiltin="1"/>
    <cellStyle name="Accent1" xfId="15434" builtinId="29" hidden="1" customBuiltin="1"/>
    <cellStyle name="Accent1" xfId="15459" builtinId="29" hidden="1" customBuiltin="1"/>
    <cellStyle name="Accent1" xfId="15488" builtinId="29" hidden="1" customBuiltin="1"/>
    <cellStyle name="Accent1" xfId="15525" builtinId="29" hidden="1" customBuiltin="1"/>
    <cellStyle name="Accent1" xfId="15554" builtinId="29" hidden="1" customBuiltin="1"/>
    <cellStyle name="Accent1" xfId="15586" builtinId="29" hidden="1" customBuiltin="1"/>
    <cellStyle name="Accent1" xfId="15616" builtinId="29" hidden="1" customBuiltin="1"/>
    <cellStyle name="Accent1" xfId="15643" builtinId="29" hidden="1" customBuiltin="1"/>
    <cellStyle name="Accent1" xfId="15515" builtinId="29" hidden="1" customBuiltin="1"/>
    <cellStyle name="Accent1" xfId="15631" builtinId="29" hidden="1" customBuiltin="1"/>
    <cellStyle name="Accent1" xfId="15662" builtinId="29" hidden="1" customBuiltin="1"/>
    <cellStyle name="Accent1" xfId="15687" builtinId="29" hidden="1" customBuiltin="1"/>
    <cellStyle name="Accent1" xfId="15710" builtinId="29" hidden="1" customBuiltin="1"/>
    <cellStyle name="Accent1" xfId="15734" builtinId="29" hidden="1" customBuiltin="1"/>
    <cellStyle name="Accent1" xfId="15758" builtinId="29" hidden="1" customBuiltin="1"/>
    <cellStyle name="Accent1" xfId="14586" builtinId="29" hidden="1" customBuiltin="1"/>
    <cellStyle name="Accent1" xfId="14662" builtinId="29" hidden="1" customBuiltin="1"/>
    <cellStyle name="Accent1" xfId="14716" builtinId="29" hidden="1" customBuiltin="1"/>
    <cellStyle name="Accent1" xfId="14592" builtinId="29" hidden="1" customBuiltin="1"/>
    <cellStyle name="Accent1" xfId="14711" builtinId="29" hidden="1" customBuiltin="1"/>
    <cellStyle name="Accent1" xfId="14429" builtinId="29" hidden="1" customBuiltin="1"/>
    <cellStyle name="Accent1" xfId="15916" builtinId="29" hidden="1" customBuiltin="1"/>
    <cellStyle name="Accent1" xfId="15937" builtinId="29" hidden="1" customBuiltin="1"/>
    <cellStyle name="Accent1" xfId="15960" builtinId="29" hidden="1" customBuiltin="1"/>
    <cellStyle name="Accent1" xfId="15981" builtinId="29" hidden="1" customBuiltin="1"/>
    <cellStyle name="Accent1" xfId="16002" builtinId="29" hidden="1" customBuiltin="1"/>
    <cellStyle name="Accent1" xfId="15881" builtinId="29" hidden="1" customBuiltin="1"/>
    <cellStyle name="Accent1" xfId="16034" builtinId="29" hidden="1" customBuiltin="1"/>
    <cellStyle name="Accent1" xfId="16065" builtinId="29" hidden="1" customBuiltin="1"/>
    <cellStyle name="Accent1" xfId="16101" builtinId="29" hidden="1" customBuiltin="1"/>
    <cellStyle name="Accent1" xfId="16131" builtinId="29" hidden="1" customBuiltin="1"/>
    <cellStyle name="Accent1" xfId="16162" builtinId="29" hidden="1" customBuiltin="1"/>
    <cellStyle name="Accent1" xfId="16024" builtinId="29" hidden="1" customBuiltin="1"/>
    <cellStyle name="Accent1" xfId="16149" builtinId="29" hidden="1" customBuiltin="1"/>
    <cellStyle name="Accent1" xfId="16183" builtinId="29" hidden="1" customBuiltin="1"/>
    <cellStyle name="Accent1" xfId="16213" builtinId="29" hidden="1" customBuiltin="1"/>
    <cellStyle name="Accent1" xfId="16236" builtinId="29" hidden="1" customBuiltin="1"/>
    <cellStyle name="Accent1" xfId="16263" builtinId="29" hidden="1" customBuiltin="1"/>
    <cellStyle name="Accent1" xfId="16016" builtinId="29" hidden="1" customBuiltin="1"/>
    <cellStyle name="Accent1" xfId="16308" builtinId="29" hidden="1" customBuiltin="1"/>
    <cellStyle name="Accent1" xfId="16337" builtinId="29" hidden="1" customBuiltin="1"/>
    <cellStyle name="Accent1" xfId="16369" builtinId="29" hidden="1" customBuiltin="1"/>
    <cellStyle name="Accent1" xfId="16398" builtinId="29" hidden="1" customBuiltin="1"/>
    <cellStyle name="Accent1" xfId="16425" builtinId="29" hidden="1" customBuiltin="1"/>
    <cellStyle name="Accent1" xfId="16298" builtinId="29" hidden="1" customBuiltin="1"/>
    <cellStyle name="Accent1" xfId="16413" builtinId="29" hidden="1" customBuiltin="1"/>
    <cellStyle name="Accent1" xfId="16444" builtinId="29" hidden="1" customBuiltin="1"/>
    <cellStyle name="Accent1" xfId="16468" builtinId="29" hidden="1" customBuiltin="1"/>
    <cellStyle name="Accent1" xfId="16490" builtinId="29" hidden="1" customBuiltin="1"/>
    <cellStyle name="Accent1" xfId="16513" builtinId="29" hidden="1" customBuiltin="1"/>
    <cellStyle name="Accent1" xfId="16541" builtinId="29" hidden="1" customBuiltin="1"/>
    <cellStyle name="Accent1" xfId="16578" builtinId="29" hidden="1" customBuiltin="1"/>
    <cellStyle name="Accent1" xfId="16607" builtinId="29" hidden="1" customBuiltin="1"/>
    <cellStyle name="Accent1" xfId="16640" builtinId="29" hidden="1" customBuiltin="1"/>
    <cellStyle name="Accent1" xfId="16670" builtinId="29" hidden="1" customBuiltin="1"/>
    <cellStyle name="Accent1" xfId="16697" builtinId="29" hidden="1" customBuiltin="1"/>
    <cellStyle name="Accent1" xfId="16568" builtinId="29" hidden="1" customBuiltin="1"/>
    <cellStyle name="Accent1" xfId="16685" builtinId="29" hidden="1" customBuiltin="1"/>
    <cellStyle name="Accent1" xfId="16716" builtinId="29" hidden="1" customBuiltin="1"/>
    <cellStyle name="Accent1" xfId="16741" builtinId="29" hidden="1" customBuiltin="1"/>
    <cellStyle name="Accent1" xfId="16764" builtinId="29" hidden="1" customBuiltin="1"/>
    <cellStyle name="Accent1" xfId="16786" builtinId="29" hidden="1" customBuiltin="1"/>
    <cellStyle name="Accent1" xfId="16816" builtinId="29" hidden="1" customBuiltin="1"/>
    <cellStyle name="Accent1" xfId="8125" builtinId="29" hidden="1" customBuiltin="1"/>
    <cellStyle name="Accent1" xfId="13986" builtinId="29" hidden="1" customBuiltin="1"/>
    <cellStyle name="Accent1" xfId="14784" builtinId="29" hidden="1" customBuiltin="1"/>
    <cellStyle name="Accent1" xfId="14080" builtinId="29" hidden="1" customBuiltin="1"/>
    <cellStyle name="Accent1" xfId="16956" builtinId="29" hidden="1" customBuiltin="1"/>
    <cellStyle name="Accent1" xfId="15870" builtinId="29" hidden="1" customBuiltin="1"/>
    <cellStyle name="Accent1" xfId="14183" builtinId="29" hidden="1" customBuiltin="1"/>
    <cellStyle name="Accent1" xfId="13974" builtinId="29" hidden="1" customBuiltin="1"/>
    <cellStyle name="Accent1" xfId="5701" builtinId="29" hidden="1" customBuiltin="1"/>
    <cellStyle name="Accent1" xfId="10600" builtinId="29" hidden="1" customBuiltin="1"/>
    <cellStyle name="Accent1" xfId="14304" builtinId="29" hidden="1" customBuiltin="1"/>
    <cellStyle name="Accent1" xfId="4546" builtinId="29" hidden="1" customBuiltin="1"/>
    <cellStyle name="Accent1" xfId="4636" builtinId="29" hidden="1" customBuiltin="1"/>
    <cellStyle name="Accent1" xfId="8948" builtinId="29" hidden="1" customBuiltin="1"/>
    <cellStyle name="Accent1" xfId="5626" builtinId="29" hidden="1" customBuiltin="1"/>
    <cellStyle name="Accent1" xfId="16986" builtinId="29" hidden="1" customBuiltin="1"/>
    <cellStyle name="Accent1" xfId="14216" builtinId="29" hidden="1" customBuiltin="1"/>
    <cellStyle name="Accent1" xfId="8214" builtinId="29" hidden="1" customBuiltin="1"/>
    <cellStyle name="Accent1" xfId="5457" builtinId="29" hidden="1" customBuiltin="1"/>
    <cellStyle name="Accent1" xfId="4213" builtinId="29" hidden="1" customBuiltin="1"/>
    <cellStyle name="Accent1" xfId="14122" builtinId="29" hidden="1" customBuiltin="1"/>
    <cellStyle name="Accent1" xfId="14570" builtinId="29" hidden="1" customBuiltin="1"/>
    <cellStyle name="Accent1" xfId="14120" builtinId="29" hidden="1" customBuiltin="1"/>
    <cellStyle name="Accent1" xfId="14618" builtinId="29" hidden="1" customBuiltin="1"/>
    <cellStyle name="Accent1" xfId="17013" builtinId="29" hidden="1" customBuiltin="1"/>
    <cellStyle name="Accent1" xfId="14052" builtinId="29" hidden="1" customBuiltin="1"/>
    <cellStyle name="Accent1" xfId="14230" builtinId="29" hidden="1" customBuiltin="1"/>
    <cellStyle name="Accent1" xfId="16853" builtinId="29" hidden="1" customBuiltin="1"/>
    <cellStyle name="Accent1" xfId="5092" builtinId="29" hidden="1" customBuiltin="1"/>
    <cellStyle name="Accent1" xfId="14427" builtinId="29" hidden="1" customBuiltin="1"/>
    <cellStyle name="Accent1" xfId="10843" builtinId="29" hidden="1" customBuiltin="1"/>
    <cellStyle name="Accent1" xfId="4678" builtinId="29" hidden="1" customBuiltin="1"/>
    <cellStyle name="Accent1" xfId="9125" builtinId="29" hidden="1" customBuiltin="1"/>
    <cellStyle name="Accent1" xfId="4700" builtinId="29" hidden="1" customBuiltin="1"/>
    <cellStyle name="Accent1" xfId="7759" builtinId="29" hidden="1" customBuiltin="1"/>
    <cellStyle name="Accent1" xfId="5157" builtinId="29" hidden="1" customBuiltin="1"/>
    <cellStyle name="Accent1" xfId="8202" builtinId="29" hidden="1" customBuiltin="1"/>
    <cellStyle name="Accent1" xfId="7718" builtinId="29" hidden="1" customBuiltin="1"/>
    <cellStyle name="Accent1" xfId="4290" builtinId="29" hidden="1" customBuiltin="1"/>
    <cellStyle name="Accent1" xfId="4328" builtinId="29" hidden="1" customBuiltin="1"/>
    <cellStyle name="Accent1" xfId="7862" builtinId="29" hidden="1" customBuiltin="1"/>
    <cellStyle name="Accent1" xfId="5053" builtinId="29" hidden="1" customBuiltin="1"/>
    <cellStyle name="Accent1" xfId="5201" builtinId="29" hidden="1" customBuiltin="1"/>
    <cellStyle name="Accent1" xfId="6265" builtinId="29" hidden="1" customBuiltin="1"/>
    <cellStyle name="Accent1" xfId="7543" builtinId="29" hidden="1" customBuiltin="1"/>
    <cellStyle name="Accent1" xfId="4462" builtinId="29" hidden="1" customBuiltin="1"/>
    <cellStyle name="Accent1" xfId="5830" builtinId="29" hidden="1" customBuiltin="1"/>
    <cellStyle name="Accent1" xfId="4089" builtinId="29" hidden="1" customBuiltin="1"/>
    <cellStyle name="Accent1" xfId="4196" builtinId="29" hidden="1" customBuiltin="1"/>
    <cellStyle name="Accent1" xfId="16273" builtinId="29" hidden="1" customBuiltin="1"/>
    <cellStyle name="Accent1" xfId="15597" builtinId="29" hidden="1" customBuiltin="1"/>
    <cellStyle name="Accent1" xfId="5758" builtinId="29" hidden="1" customBuiltin="1"/>
    <cellStyle name="Accent1" xfId="8508" builtinId="29" hidden="1" customBuiltin="1"/>
    <cellStyle name="Accent1" xfId="15668" builtinId="29" hidden="1" customBuiltin="1"/>
    <cellStyle name="Accent1" xfId="17175" builtinId="29" hidden="1" customBuiltin="1"/>
    <cellStyle name="Accent1" xfId="17201" builtinId="29" hidden="1" customBuiltin="1"/>
    <cellStyle name="Accent1" xfId="17227" builtinId="29" hidden="1" customBuiltin="1"/>
    <cellStyle name="Accent1" xfId="17254" builtinId="29" hidden="1" customBuiltin="1"/>
    <cellStyle name="Accent1" xfId="17279" builtinId="29" hidden="1" customBuiltin="1"/>
    <cellStyle name="Accent1" xfId="17135" builtinId="29" hidden="1" customBuiltin="1"/>
    <cellStyle name="Accent1" xfId="17319" builtinId="29" hidden="1" customBuiltin="1"/>
    <cellStyle name="Accent1" xfId="17352" builtinId="29" hidden="1" customBuiltin="1"/>
    <cellStyle name="Accent1" xfId="17387" builtinId="29" hidden="1" customBuiltin="1"/>
    <cellStyle name="Accent1" xfId="17420" builtinId="29" hidden="1" customBuiltin="1"/>
    <cellStyle name="Accent1" xfId="17451" builtinId="29" hidden="1" customBuiltin="1"/>
    <cellStyle name="Accent1" xfId="17308" builtinId="29" hidden="1" customBuiltin="1"/>
    <cellStyle name="Accent1" xfId="17438" builtinId="29" hidden="1" customBuiltin="1"/>
    <cellStyle name="Accent1" xfId="17473" builtinId="29" hidden="1" customBuiltin="1"/>
    <cellStyle name="Accent1" xfId="17502" builtinId="29" hidden="1" customBuiltin="1"/>
    <cellStyle name="Accent1" xfId="17530" builtinId="29" hidden="1" customBuiltin="1"/>
    <cellStyle name="Accent1" xfId="17555" builtinId="29" hidden="1" customBuiltin="1"/>
    <cellStyle name="Accent1" xfId="17297" builtinId="29" hidden="1" customBuiltin="1"/>
    <cellStyle name="Accent1" xfId="17603" builtinId="29" hidden="1" customBuiltin="1"/>
    <cellStyle name="Accent1" xfId="17633" builtinId="29" hidden="1" customBuiltin="1"/>
    <cellStyle name="Accent1" xfId="17665" builtinId="29" hidden="1" customBuiltin="1"/>
    <cellStyle name="Accent1" xfId="17695" builtinId="29" hidden="1" customBuiltin="1"/>
    <cellStyle name="Accent1" xfId="17724" builtinId="29" hidden="1" customBuiltin="1"/>
    <cellStyle name="Accent1" xfId="17592" builtinId="29" hidden="1" customBuiltin="1"/>
    <cellStyle name="Accent1" xfId="17711" builtinId="29" hidden="1" customBuiltin="1"/>
    <cellStyle name="Accent1" xfId="17743" builtinId="29" hidden="1" customBuiltin="1"/>
    <cellStyle name="Accent1" xfId="17769" builtinId="29" hidden="1" customBuiltin="1"/>
    <cellStyle name="Accent1" xfId="17796" builtinId="29" hidden="1" customBuiltin="1"/>
    <cellStyle name="Accent1" xfId="17820" builtinId="29" hidden="1" customBuiltin="1"/>
    <cellStyle name="Accent1" xfId="17849" builtinId="29" hidden="1" customBuiltin="1"/>
    <cellStyle name="Accent1" xfId="17887" builtinId="29" hidden="1" customBuiltin="1"/>
    <cellStyle name="Accent1" xfId="17917" builtinId="29" hidden="1" customBuiltin="1"/>
    <cellStyle name="Accent1" xfId="17949" builtinId="29" hidden="1" customBuiltin="1"/>
    <cellStyle name="Accent1" xfId="17980" builtinId="29" hidden="1" customBuiltin="1"/>
    <cellStyle name="Accent1" xfId="18008" builtinId="29" hidden="1" customBuiltin="1"/>
    <cellStyle name="Accent1" xfId="17877" builtinId="29" hidden="1" customBuiltin="1"/>
    <cellStyle name="Accent1" xfId="17996" builtinId="29" hidden="1" customBuiltin="1"/>
    <cellStyle name="Accent1" xfId="18027" builtinId="29" hidden="1" customBuiltin="1"/>
    <cellStyle name="Accent1" xfId="18051" builtinId="29" hidden="1" customBuiltin="1"/>
    <cellStyle name="Accent1" xfId="18077" builtinId="29" hidden="1" customBuiltin="1"/>
    <cellStyle name="Accent1" xfId="18101" builtinId="29" hidden="1" customBuiltin="1"/>
    <cellStyle name="Accent1" xfId="18126" builtinId="29" hidden="1" customBuiltin="1"/>
    <cellStyle name="Accent1" xfId="4461" builtinId="29" hidden="1" customBuiltin="1"/>
    <cellStyle name="Accent1" xfId="17063" builtinId="29" hidden="1" customBuiltin="1"/>
    <cellStyle name="Accent1" xfId="17083" builtinId="29" hidden="1" customBuiltin="1"/>
    <cellStyle name="Accent1" xfId="5027" builtinId="29" hidden="1" customBuiltin="1"/>
    <cellStyle name="Accent1" xfId="17080" builtinId="29" hidden="1" customBuiltin="1"/>
    <cellStyle name="Accent1" xfId="16245" builtinId="29" hidden="1" customBuiltin="1"/>
    <cellStyle name="Accent1" xfId="18278" builtinId="29" hidden="1" customBuiltin="1"/>
    <cellStyle name="Accent1" xfId="18299" builtinId="29" hidden="1" customBuiltin="1"/>
    <cellStyle name="Accent1" xfId="18322" builtinId="29" hidden="1" customBuiltin="1"/>
    <cellStyle name="Accent1" xfId="18343" builtinId="29" hidden="1" customBuiltin="1"/>
    <cellStyle name="Accent1" xfId="18364" builtinId="29" hidden="1" customBuiltin="1"/>
    <cellStyle name="Accent1" xfId="18243" builtinId="29" hidden="1" customBuiltin="1"/>
    <cellStyle name="Accent1" xfId="18399" builtinId="29" hidden="1" customBuiltin="1"/>
    <cellStyle name="Accent1" xfId="18430" builtinId="29" hidden="1" customBuiltin="1"/>
    <cellStyle name="Accent1" xfId="18465" builtinId="29" hidden="1" customBuiltin="1"/>
    <cellStyle name="Accent1" xfId="18496" builtinId="29" hidden="1" customBuiltin="1"/>
    <cellStyle name="Accent1" xfId="18528" builtinId="29" hidden="1" customBuiltin="1"/>
    <cellStyle name="Accent1" xfId="18389" builtinId="29" hidden="1" customBuiltin="1"/>
    <cellStyle name="Accent1" xfId="18515" builtinId="29" hidden="1" customBuiltin="1"/>
    <cellStyle name="Accent1" xfId="18548" builtinId="29" hidden="1" customBuiltin="1"/>
    <cellStyle name="Accent1" xfId="18577" builtinId="29" hidden="1" customBuiltin="1"/>
    <cellStyle name="Accent1" xfId="18602" builtinId="29" hidden="1" customBuiltin="1"/>
    <cellStyle name="Accent1" xfId="18629" builtinId="29" hidden="1" customBuiltin="1"/>
    <cellStyle name="Accent1" xfId="18379" builtinId="29" hidden="1" customBuiltin="1"/>
    <cellStyle name="Accent1" xfId="18676" builtinId="29" hidden="1" customBuiltin="1"/>
    <cellStyle name="Accent1" xfId="18707" builtinId="29" hidden="1" customBuiltin="1"/>
    <cellStyle name="Accent1" xfId="18739" builtinId="29" hidden="1" customBuiltin="1"/>
    <cellStyle name="Accent1" xfId="18769" builtinId="29" hidden="1" customBuiltin="1"/>
    <cellStyle name="Accent1" xfId="18797" builtinId="29" hidden="1" customBuiltin="1"/>
    <cellStyle name="Accent1" xfId="18666" builtinId="29" hidden="1" customBuiltin="1"/>
    <cellStyle name="Accent1" xfId="18785" builtinId="29" hidden="1" customBuiltin="1"/>
    <cellStyle name="Accent1" xfId="18816" builtinId="29" hidden="1" customBuiltin="1"/>
    <cellStyle name="Accent1" xfId="18842" builtinId="29" hidden="1" customBuiltin="1"/>
    <cellStyle name="Accent1" xfId="18868" builtinId="29" hidden="1" customBuiltin="1"/>
    <cellStyle name="Accent1" xfId="18892" builtinId="29" hidden="1" customBuiltin="1"/>
    <cellStyle name="Accent1" xfId="18922" builtinId="29" hidden="1" customBuiltin="1"/>
    <cellStyle name="Accent1" xfId="18959" builtinId="29" hidden="1" customBuiltin="1"/>
    <cellStyle name="Accent1" xfId="18989" builtinId="29" hidden="1" customBuiltin="1"/>
    <cellStyle name="Accent1" xfId="19021" builtinId="29" hidden="1" customBuiltin="1"/>
    <cellStyle name="Accent1" xfId="19052" builtinId="29" hidden="1" customBuiltin="1"/>
    <cellStyle name="Accent1" xfId="19080" builtinId="29" hidden="1" customBuiltin="1"/>
    <cellStyle name="Accent1" xfId="18949" builtinId="29" hidden="1" customBuiltin="1"/>
    <cellStyle name="Accent1" xfId="19068" builtinId="29" hidden="1" customBuiltin="1"/>
    <cellStyle name="Accent1" xfId="19099" builtinId="29" hidden="1" customBuiltin="1"/>
    <cellStyle name="Accent1" xfId="19124" builtinId="29" hidden="1" customBuiltin="1"/>
    <cellStyle name="Accent1" xfId="19147" builtinId="29" hidden="1" customBuiltin="1"/>
    <cellStyle name="Accent1" xfId="19171" builtinId="29" hidden="1" customBuiltin="1"/>
    <cellStyle name="Accent1" xfId="19194" builtinId="29" hidden="1" customBuiltin="1"/>
    <cellStyle name="Accent1" xfId="5028" builtinId="29" hidden="1" customBuiltin="1"/>
    <cellStyle name="Accent1" xfId="11629" builtinId="29" hidden="1" customBuiltin="1"/>
    <cellStyle name="Accent1" xfId="8382" builtinId="29" hidden="1" customBuiltin="1"/>
    <cellStyle name="Accent1" xfId="7687" builtinId="29" hidden="1" customBuiltin="1"/>
    <cellStyle name="Accent1" xfId="6181" builtinId="29" hidden="1" customBuiltin="1"/>
    <cellStyle name="Accent1" xfId="17309" builtinId="29" hidden="1" customBuiltin="1"/>
    <cellStyle name="Accent1" xfId="6021" builtinId="29" hidden="1" customBuiltin="1"/>
    <cellStyle name="Accent1" xfId="17069" builtinId="29" hidden="1" customBuiltin="1"/>
    <cellStyle name="Accent1" xfId="19093" builtinId="29" hidden="1" customBuiltin="1"/>
    <cellStyle name="Accent1" xfId="14769" builtinId="29" hidden="1" customBuiltin="1"/>
    <cellStyle name="Accent1" xfId="12437" builtinId="29" hidden="1" customBuiltin="1"/>
    <cellStyle name="Accent1" xfId="18659" builtinId="29" hidden="1" customBuiltin="1"/>
    <cellStyle name="Accent1" xfId="19128" builtinId="29" hidden="1" customBuiltin="1"/>
    <cellStyle name="Accent1" xfId="6231" builtinId="29" hidden="1" customBuiltin="1"/>
    <cellStyle name="Accent1" xfId="4222" builtinId="29" hidden="1" customBuiltin="1"/>
    <cellStyle name="Accent1" xfId="4300" builtinId="29" hidden="1" customBuiltin="1"/>
    <cellStyle name="Accent1" xfId="17770" builtinId="29" hidden="1" customBuiltin="1"/>
    <cellStyle name="Accent1" xfId="17824" builtinId="29" hidden="1" customBuiltin="1"/>
    <cellStyle name="Accent1" xfId="17280" builtinId="29" hidden="1" customBuiltin="1"/>
    <cellStyle name="Accent1" xfId="19219" builtinId="29" hidden="1" customBuiltin="1"/>
    <cellStyle name="Accent1" xfId="19258" builtinId="29" hidden="1" customBuiltin="1"/>
    <cellStyle name="Accent1" xfId="19295" builtinId="29" hidden="1" customBuiltin="1"/>
    <cellStyle name="Accent1" xfId="19330" builtinId="29" hidden="1" customBuiltin="1"/>
    <cellStyle name="Accent1" xfId="14419" builtinId="29" hidden="1" customBuiltin="1"/>
    <cellStyle name="Accent1" xfId="19393" builtinId="29" hidden="1" customBuiltin="1"/>
    <cellStyle name="Accent1" xfId="19426" builtinId="29" hidden="1" customBuiltin="1"/>
    <cellStyle name="Accent1" xfId="19461" builtinId="29" hidden="1" customBuiltin="1"/>
    <cellStyle name="Accent1" xfId="19494" builtinId="29" hidden="1" customBuiltin="1"/>
    <cellStyle name="Accent1" xfId="19524" builtinId="29" hidden="1" customBuiltin="1"/>
    <cellStyle name="Accent1" xfId="19382" builtinId="29" hidden="1" customBuiltin="1"/>
    <cellStyle name="Accent1" xfId="19511" builtinId="29" hidden="1" customBuiltin="1"/>
    <cellStyle name="Accent1" xfId="19545" builtinId="29" hidden="1" customBuiltin="1"/>
    <cellStyle name="Accent1" xfId="19580" builtinId="29" hidden="1" customBuiltin="1"/>
    <cellStyle name="Accent1" xfId="19616" builtinId="29" hidden="1" customBuiltin="1"/>
    <cellStyle name="Accent1" xfId="19650" builtinId="29" hidden="1" customBuiltin="1"/>
    <cellStyle name="Accent1" xfId="19690" builtinId="29" hidden="1" customBuiltin="1"/>
    <cellStyle name="Accent1" xfId="19735" builtinId="29" hidden="1" customBuiltin="1"/>
    <cellStyle name="Accent1" xfId="19768" builtinId="29" hidden="1" customBuiltin="1"/>
    <cellStyle name="Accent1" xfId="19803" builtinId="29" hidden="1" customBuiltin="1"/>
    <cellStyle name="Accent1" xfId="19836" builtinId="29" hidden="1" customBuiltin="1"/>
    <cellStyle name="Accent1" xfId="19866" builtinId="29" hidden="1" customBuiltin="1"/>
    <cellStyle name="Accent1" xfId="19724" builtinId="29" hidden="1" customBuiltin="1"/>
    <cellStyle name="Accent1" xfId="19853" builtinId="29" hidden="1" customBuiltin="1"/>
    <cellStyle name="Accent1" xfId="19887" builtinId="29" hidden="1" customBuiltin="1"/>
    <cellStyle name="Accent1" xfId="19922" builtinId="29" hidden="1" customBuiltin="1"/>
    <cellStyle name="Accent1" xfId="19958" builtinId="29" hidden="1" customBuiltin="1"/>
    <cellStyle name="Accent1" xfId="19992" builtinId="29" hidden="1" customBuiltin="1"/>
    <cellStyle name="Accent1" xfId="20030" builtinId="29" hidden="1" customBuiltin="1"/>
    <cellStyle name="Accent1" xfId="20140" builtinId="29" hidden="1" customBuiltin="1"/>
    <cellStyle name="Accent1" xfId="20161" builtinId="29" hidden="1" customBuiltin="1"/>
    <cellStyle name="Accent1" xfId="20184" builtinId="29" hidden="1" customBuiltin="1"/>
    <cellStyle name="Accent1" xfId="20206" builtinId="29" hidden="1" customBuiltin="1"/>
    <cellStyle name="Accent1" xfId="20227" builtinId="29" hidden="1" customBuiltin="1"/>
    <cellStyle name="Accent1" xfId="20261" builtinId="29" hidden="1" customBuiltin="1"/>
    <cellStyle name="Accent1" xfId="20459" builtinId="29" hidden="1" customBuiltin="1"/>
    <cellStyle name="Accent1" xfId="20484" builtinId="29" hidden="1" customBuiltin="1"/>
    <cellStyle name="Accent1" xfId="20510" builtinId="29" hidden="1" customBuiltin="1"/>
    <cellStyle name="Accent1" xfId="20537" builtinId="29" hidden="1" customBuiltin="1"/>
    <cellStyle name="Accent1" xfId="20562" builtinId="29" hidden="1" customBuiltin="1"/>
    <cellStyle name="Accent1" xfId="20419" builtinId="29" hidden="1" customBuiltin="1"/>
    <cellStyle name="Accent1" xfId="20602" builtinId="29" hidden="1" customBuiltin="1"/>
    <cellStyle name="Accent1" xfId="20634" builtinId="29" hidden="1" customBuiltin="1"/>
    <cellStyle name="Accent1" xfId="20669" builtinId="29" hidden="1" customBuiltin="1"/>
    <cellStyle name="Accent1" xfId="20701" builtinId="29" hidden="1" customBuiltin="1"/>
    <cellStyle name="Accent1" xfId="20732" builtinId="29" hidden="1" customBuiltin="1"/>
    <cellStyle name="Accent1" xfId="20591" builtinId="29" hidden="1" customBuiltin="1"/>
    <cellStyle name="Accent1" xfId="20719" builtinId="29" hidden="1" customBuiltin="1"/>
    <cellStyle name="Accent1" xfId="20754" builtinId="29" hidden="1" customBuiltin="1"/>
    <cellStyle name="Accent1" xfId="20782" builtinId="29" hidden="1" customBuiltin="1"/>
    <cellStyle name="Accent1" xfId="20810" builtinId="29" hidden="1" customBuiltin="1"/>
    <cellStyle name="Accent1" xfId="20834" builtinId="29" hidden="1" customBuiltin="1"/>
    <cellStyle name="Accent1" xfId="20580" builtinId="29" hidden="1" customBuiltin="1"/>
    <cellStyle name="Accent1" xfId="20882" builtinId="29" hidden="1" customBuiltin="1"/>
    <cellStyle name="Accent1" xfId="20912" builtinId="29" hidden="1" customBuiltin="1"/>
    <cellStyle name="Accent1" xfId="20944" builtinId="29" hidden="1" customBuiltin="1"/>
    <cellStyle name="Accent1" xfId="20974" builtinId="29" hidden="1" customBuiltin="1"/>
    <cellStyle name="Accent1" xfId="21002" builtinId="29" hidden="1" customBuiltin="1"/>
    <cellStyle name="Accent1" xfId="20871" builtinId="29" hidden="1" customBuiltin="1"/>
    <cellStyle name="Accent1" xfId="20990" builtinId="29" hidden="1" customBuiltin="1"/>
    <cellStyle name="Accent1" xfId="21021" builtinId="29" hidden="1" customBuiltin="1"/>
    <cellStyle name="Accent1" xfId="21045" builtinId="29" hidden="1" customBuiltin="1"/>
    <cellStyle name="Accent1" xfId="21070" builtinId="29" hidden="1" customBuiltin="1"/>
    <cellStyle name="Accent1" xfId="21093" builtinId="29" hidden="1" customBuiltin="1"/>
    <cellStyle name="Accent1" xfId="21121" builtinId="29" hidden="1" customBuiltin="1"/>
    <cellStyle name="Accent1" xfId="21159" builtinId="29" hidden="1" customBuiltin="1"/>
    <cellStyle name="Accent1" xfId="21189" builtinId="29" hidden="1" customBuiltin="1"/>
    <cellStyle name="Accent1" xfId="21221" builtinId="29" hidden="1" customBuiltin="1"/>
    <cellStyle name="Accent1" xfId="21252" builtinId="29" hidden="1" customBuiltin="1"/>
    <cellStyle name="Accent1" xfId="21279" builtinId="29" hidden="1" customBuiltin="1"/>
    <cellStyle name="Accent1" xfId="21149" builtinId="29" hidden="1" customBuiltin="1"/>
    <cellStyle name="Accent1" xfId="21267" builtinId="29" hidden="1" customBuiltin="1"/>
    <cellStyle name="Accent1" xfId="21298" builtinId="29" hidden="1" customBuiltin="1"/>
    <cellStyle name="Accent1" xfId="21322" builtinId="29" hidden="1" customBuiltin="1"/>
    <cellStyle name="Accent1" xfId="21348" builtinId="29" hidden="1" customBuiltin="1"/>
    <cellStyle name="Accent1" xfId="21371" builtinId="29" hidden="1" customBuiltin="1"/>
    <cellStyle name="Accent1" xfId="21395" builtinId="29" hidden="1" customBuiltin="1"/>
    <cellStyle name="Accent1" xfId="20319" builtinId="29" hidden="1" customBuiltin="1"/>
    <cellStyle name="Accent1" xfId="20348" builtinId="29" hidden="1" customBuiltin="1"/>
    <cellStyle name="Accent1" xfId="20367" builtinId="29" hidden="1" customBuiltin="1"/>
    <cellStyle name="Accent1" xfId="20321" builtinId="29" hidden="1" customBuiltin="1"/>
    <cellStyle name="Accent1" xfId="20364" builtinId="29" hidden="1" customBuiltin="1"/>
    <cellStyle name="Accent1" xfId="20247" builtinId="29" hidden="1" customBuiltin="1"/>
    <cellStyle name="Accent1" xfId="21547" builtinId="29" hidden="1" customBuiltin="1"/>
    <cellStyle name="Accent1" xfId="21568" builtinId="29" hidden="1" customBuiltin="1"/>
    <cellStyle name="Accent1" xfId="21591" builtinId="29" hidden="1" customBuiltin="1"/>
    <cellStyle name="Accent1" xfId="21612" builtinId="29" hidden="1" customBuiltin="1"/>
    <cellStyle name="Accent1" xfId="21633" builtinId="29" hidden="1" customBuiltin="1"/>
    <cellStyle name="Accent1" xfId="21512" builtinId="29" hidden="1" customBuiltin="1"/>
    <cellStyle name="Accent1" xfId="21668" builtinId="29" hidden="1" customBuiltin="1"/>
    <cellStyle name="Accent1" xfId="21699" builtinId="29" hidden="1" customBuiltin="1"/>
    <cellStyle name="Accent1" xfId="21734" builtinId="29" hidden="1" customBuiltin="1"/>
    <cellStyle name="Accent1" xfId="21765" builtinId="29" hidden="1" customBuiltin="1"/>
    <cellStyle name="Accent1" xfId="21796" builtinId="29" hidden="1" customBuiltin="1"/>
    <cellStyle name="Accent1" xfId="21658" builtinId="29" hidden="1" customBuiltin="1"/>
    <cellStyle name="Accent1" xfId="21783" builtinId="29" hidden="1" customBuiltin="1"/>
    <cellStyle name="Accent1" xfId="21816" builtinId="29" hidden="1" customBuiltin="1"/>
    <cellStyle name="Accent1" xfId="21843" builtinId="29" hidden="1" customBuiltin="1"/>
    <cellStyle name="Accent1" xfId="21867" builtinId="29" hidden="1" customBuiltin="1"/>
    <cellStyle name="Accent1" xfId="21891" builtinId="29" hidden="1" customBuiltin="1"/>
    <cellStyle name="Accent1" xfId="21648" builtinId="29" hidden="1" customBuiltin="1"/>
    <cellStyle name="Accent1" xfId="21938" builtinId="29" hidden="1" customBuiltin="1"/>
    <cellStyle name="Accent1" xfId="21968" builtinId="29" hidden="1" customBuiltin="1"/>
    <cellStyle name="Accent1" xfId="22000" builtinId="29" hidden="1" customBuiltin="1"/>
    <cellStyle name="Accent1" xfId="22030" builtinId="29" hidden="1" customBuiltin="1"/>
    <cellStyle name="Accent1" xfId="22057" builtinId="29" hidden="1" customBuiltin="1"/>
    <cellStyle name="Accent1" xfId="21928" builtinId="29" hidden="1" customBuiltin="1"/>
    <cellStyle name="Accent1" xfId="22045" builtinId="29" hidden="1" customBuiltin="1"/>
    <cellStyle name="Accent1" xfId="22076" builtinId="29" hidden="1" customBuiltin="1"/>
    <cellStyle name="Accent1" xfId="22099" builtinId="29" hidden="1" customBuiltin="1"/>
    <cellStyle name="Accent1" xfId="22124" builtinId="29" hidden="1" customBuiltin="1"/>
    <cellStyle name="Accent1" xfId="22148" builtinId="29" hidden="1" customBuiltin="1"/>
    <cellStyle name="Accent1" xfId="22177" builtinId="29" hidden="1" customBuiltin="1"/>
    <cellStyle name="Accent1" xfId="22214" builtinId="29" hidden="1" customBuiltin="1"/>
    <cellStyle name="Accent1" xfId="22244" builtinId="29" hidden="1" customBuiltin="1"/>
    <cellStyle name="Accent1" xfId="22276" builtinId="29" hidden="1" customBuiltin="1"/>
    <cellStyle name="Accent1" xfId="22307" builtinId="29" hidden="1" customBuiltin="1"/>
    <cellStyle name="Accent1" xfId="22334" builtinId="29" hidden="1" customBuiltin="1"/>
    <cellStyle name="Accent1" xfId="22204" builtinId="29" hidden="1" customBuiltin="1"/>
    <cellStyle name="Accent1" xfId="22322" builtinId="29" hidden="1" customBuiltin="1"/>
    <cellStyle name="Accent1" xfId="22353" builtinId="29" hidden="1" customBuiltin="1"/>
    <cellStyle name="Accent1" xfId="22378" builtinId="29" hidden="1" customBuiltin="1"/>
    <cellStyle name="Accent1" xfId="22401" builtinId="29" hidden="1" customBuiltin="1"/>
    <cellStyle name="Accent1" xfId="22424" builtinId="29" hidden="1" customBuiltin="1"/>
    <cellStyle name="Accent1" xfId="22447" builtinId="29" hidden="1" customBuiltin="1"/>
    <cellStyle name="Accent1" xfId="4795" builtinId="29" hidden="1" customBuiltin="1"/>
    <cellStyle name="Accent1" xfId="6154" builtinId="29" hidden="1" customBuiltin="1"/>
    <cellStyle name="Accent1" xfId="14127" builtinId="29" hidden="1" customBuiltin="1"/>
    <cellStyle name="Accent1" xfId="11059" builtinId="29" hidden="1" customBuiltin="1"/>
    <cellStyle name="Accent1" xfId="4837" builtinId="29" hidden="1" customBuiltin="1"/>
    <cellStyle name="Accent1" xfId="20592" builtinId="29" hidden="1" customBuiltin="1"/>
    <cellStyle name="Accent1" xfId="12457" builtinId="29" hidden="1" customBuiltin="1"/>
    <cellStyle name="Accent1" xfId="20353" builtinId="29" hidden="1" customBuiltin="1"/>
    <cellStyle name="Accent1" xfId="22347" builtinId="29" hidden="1" customBuiltin="1"/>
    <cellStyle name="Accent1" xfId="20062" builtinId="29" hidden="1" customBuiltin="1"/>
    <cellStyle name="Accent1" xfId="5426" builtinId="29" hidden="1" customBuiltin="1"/>
    <cellStyle name="Accent1" xfId="21921" builtinId="29" hidden="1" customBuiltin="1"/>
    <cellStyle name="Accent1" xfId="22382" builtinId="29" hidden="1" customBuiltin="1"/>
    <cellStyle name="Accent1" xfId="20051" builtinId="29" hidden="1" customBuiltin="1"/>
    <cellStyle name="Accent1" xfId="4349" builtinId="29" hidden="1" customBuiltin="1"/>
    <cellStyle name="Accent1" xfId="17266" builtinId="29" hidden="1" customBuiltin="1"/>
    <cellStyle name="Accent1" xfId="21046" builtinId="29" hidden="1" customBuiltin="1"/>
    <cellStyle name="Accent1" xfId="21097" builtinId="29" hidden="1" customBuiltin="1"/>
    <cellStyle name="Accent1" xfId="20563" builtinId="29" hidden="1" customBuiltin="1"/>
    <cellStyle name="Accent1" xfId="22472" builtinId="29" hidden="1" customBuiltin="1"/>
    <cellStyle name="Accent1" xfId="22511" builtinId="29" hidden="1" customBuiltin="1"/>
    <cellStyle name="Accent1" xfId="22548" builtinId="29" hidden="1" customBuiltin="1"/>
    <cellStyle name="Accent1" xfId="22583" builtinId="29" hidden="1" customBuiltin="1"/>
    <cellStyle name="Accent1" xfId="5506" builtinId="29" hidden="1" customBuiltin="1"/>
    <cellStyle name="Accent1" xfId="22646" builtinId="29" hidden="1" customBuiltin="1"/>
    <cellStyle name="Accent1" xfId="22679" builtinId="29" hidden="1" customBuiltin="1"/>
    <cellStyle name="Accent1" xfId="22714" builtinId="29" hidden="1" customBuiltin="1"/>
    <cellStyle name="Accent1" xfId="22747" builtinId="29" hidden="1" customBuiltin="1"/>
    <cellStyle name="Accent1" xfId="22777" builtinId="29" hidden="1" customBuiltin="1"/>
    <cellStyle name="Accent1" xfId="22635" builtinId="29" hidden="1" customBuiltin="1"/>
    <cellStyle name="Accent1" xfId="22764" builtinId="29" hidden="1" customBuiltin="1"/>
    <cellStyle name="Accent1" xfId="22798" builtinId="29" hidden="1" customBuiltin="1"/>
    <cellStyle name="Accent1" xfId="22833" builtinId="29" hidden="1" customBuiltin="1"/>
    <cellStyle name="Accent1" xfId="22869" builtinId="29" hidden="1" customBuiltin="1"/>
    <cellStyle name="Accent1" xfId="22903" builtinId="29" hidden="1" customBuiltin="1"/>
    <cellStyle name="Accent1" xfId="22943" builtinId="29" hidden="1" customBuiltin="1"/>
    <cellStyle name="Accent1" xfId="22988" builtinId="29" hidden="1" customBuiltin="1"/>
    <cellStyle name="Accent1" xfId="23021" builtinId="29" hidden="1" customBuiltin="1"/>
    <cellStyle name="Accent1" xfId="23056" builtinId="29" hidden="1" customBuiltin="1"/>
    <cellStyle name="Accent1" xfId="23089" builtinId="29" hidden="1" customBuiltin="1"/>
    <cellStyle name="Accent1" xfId="23119" builtinId="29" hidden="1" customBuiltin="1"/>
    <cellStyle name="Accent1" xfId="22977" builtinId="29" hidden="1" customBuiltin="1"/>
    <cellStyle name="Accent1" xfId="23106" builtinId="29" hidden="1" customBuiltin="1"/>
    <cellStyle name="Accent1" xfId="23140" builtinId="29" hidden="1" customBuiltin="1"/>
    <cellStyle name="Accent1" xfId="23175" builtinId="29" hidden="1" customBuiltin="1"/>
    <cellStyle name="Accent1" xfId="23211" builtinId="29" hidden="1" customBuiltin="1"/>
    <cellStyle name="Accent1" xfId="23245" builtinId="29" hidden="1" customBuiltin="1"/>
    <cellStyle name="Accent1" xfId="23280" builtinId="29" hidden="1" customBuiltin="1"/>
    <cellStyle name="Accent1" xfId="23348" builtinId="29" hidden="1" customBuiltin="1"/>
    <cellStyle name="Accent1" xfId="23369" builtinId="29" hidden="1" customBuiltin="1"/>
    <cellStyle name="Accent1" xfId="23392" builtinId="29" hidden="1" customBuiltin="1"/>
    <cellStyle name="Accent1" xfId="23414" builtinId="29" hidden="1" customBuiltin="1"/>
    <cellStyle name="Accent1" xfId="23435" builtinId="29" hidden="1" customBuiltin="1"/>
    <cellStyle name="Accent1" xfId="23466" builtinId="29" hidden="1" customBuiltin="1"/>
    <cellStyle name="Accent1" xfId="23661" builtinId="29" hidden="1" customBuiltin="1"/>
    <cellStyle name="Accent1" xfId="23683" builtinId="29" hidden="1" customBuiltin="1"/>
    <cellStyle name="Accent1" xfId="23709" builtinId="29" hidden="1" customBuiltin="1"/>
    <cellStyle name="Accent1" xfId="23735" builtinId="29" hidden="1" customBuiltin="1"/>
    <cellStyle name="Accent1" xfId="23759" builtinId="29" hidden="1" customBuiltin="1"/>
    <cellStyle name="Accent1" xfId="23621" builtinId="29" hidden="1" customBuiltin="1"/>
    <cellStyle name="Accent1" xfId="23799" builtinId="29" hidden="1" customBuiltin="1"/>
    <cellStyle name="Accent1" xfId="23830" builtinId="29" hidden="1" customBuiltin="1"/>
    <cellStyle name="Accent1" xfId="23865" builtinId="29" hidden="1" customBuiltin="1"/>
    <cellStyle name="Accent1" xfId="23897" builtinId="29" hidden="1" customBuiltin="1"/>
    <cellStyle name="Accent1" xfId="23928" builtinId="29" hidden="1" customBuiltin="1"/>
    <cellStyle name="Accent1" xfId="23788" builtinId="29" hidden="1" customBuiltin="1"/>
    <cellStyle name="Accent1" xfId="23915" builtinId="29" hidden="1" customBuiltin="1"/>
    <cellStyle name="Accent1" xfId="23948" builtinId="29" hidden="1" customBuiltin="1"/>
    <cellStyle name="Accent1" xfId="23976" builtinId="29" hidden="1" customBuiltin="1"/>
    <cellStyle name="Accent1" xfId="24002" builtinId="29" hidden="1" customBuiltin="1"/>
    <cellStyle name="Accent1" xfId="24026" builtinId="29" hidden="1" customBuiltin="1"/>
    <cellStyle name="Accent1" xfId="23777" builtinId="29" hidden="1" customBuiltin="1"/>
    <cellStyle name="Accent1" xfId="24072" builtinId="29" hidden="1" customBuiltin="1"/>
    <cellStyle name="Accent1" xfId="24101" builtinId="29" hidden="1" customBuiltin="1"/>
    <cellStyle name="Accent1" xfId="24133" builtinId="29" hidden="1" customBuiltin="1"/>
    <cellStyle name="Accent1" xfId="24163" builtinId="29" hidden="1" customBuiltin="1"/>
    <cellStyle name="Accent1" xfId="24190" builtinId="29" hidden="1" customBuiltin="1"/>
    <cellStyle name="Accent1" xfId="24062" builtinId="29" hidden="1" customBuiltin="1"/>
    <cellStyle name="Accent1" xfId="24178" builtinId="29" hidden="1" customBuiltin="1"/>
    <cellStyle name="Accent1" xfId="24209" builtinId="29" hidden="1" customBuiltin="1"/>
    <cellStyle name="Accent1" xfId="24233" builtinId="29" hidden="1" customBuiltin="1"/>
    <cellStyle name="Accent1" xfId="24257" builtinId="29" hidden="1" customBuiltin="1"/>
    <cellStyle name="Accent1" xfId="24280" builtinId="29" hidden="1" customBuiltin="1"/>
    <cellStyle name="Accent1" xfId="24308" builtinId="29" hidden="1" customBuiltin="1"/>
    <cellStyle name="Accent1" xfId="24346" builtinId="29" hidden="1" customBuiltin="1"/>
    <cellStyle name="Accent1" xfId="24375" builtinId="29" hidden="1" customBuiltin="1"/>
    <cellStyle name="Accent1" xfId="24407" builtinId="29" hidden="1" customBuiltin="1"/>
    <cellStyle name="Accent1" xfId="24437" builtinId="29" hidden="1" customBuiltin="1"/>
    <cellStyle name="Accent1" xfId="24464" builtinId="29" hidden="1" customBuiltin="1"/>
    <cellStyle name="Accent1" xfId="24336" builtinId="29" hidden="1" customBuiltin="1"/>
    <cellStyle name="Accent1" xfId="24452" builtinId="29" hidden="1" customBuiltin="1"/>
    <cellStyle name="Accent1" xfId="24483" builtinId="29" hidden="1" customBuiltin="1"/>
    <cellStyle name="Accent1" xfId="24507" builtinId="29" hidden="1" customBuiltin="1"/>
    <cellStyle name="Accent1" xfId="24532" builtinId="29" hidden="1" customBuiltin="1"/>
    <cellStyle name="Accent1" xfId="24555" builtinId="29" hidden="1" customBuiltin="1"/>
    <cellStyle name="Accent1" xfId="24579" builtinId="29" hidden="1" customBuiltin="1"/>
    <cellStyle name="Accent1" xfId="23523" builtinId="29" hidden="1" customBuiltin="1"/>
    <cellStyle name="Accent1" xfId="23552" builtinId="29" hidden="1" customBuiltin="1"/>
    <cellStyle name="Accent1" xfId="23571" builtinId="29" hidden="1" customBuiltin="1"/>
    <cellStyle name="Accent1" xfId="23525" builtinId="29" hidden="1" customBuiltin="1"/>
    <cellStyle name="Accent1" xfId="23568" builtinId="29" hidden="1" customBuiltin="1"/>
    <cellStyle name="Accent1" xfId="23452" builtinId="29" hidden="1" customBuiltin="1"/>
    <cellStyle name="Accent1" xfId="24730" builtinId="29" hidden="1" customBuiltin="1"/>
    <cellStyle name="Accent1" xfId="24751" builtinId="29" hidden="1" customBuiltin="1"/>
    <cellStyle name="Accent1" xfId="24774" builtinId="29" hidden="1" customBuiltin="1"/>
    <cellStyle name="Accent1" xfId="24795" builtinId="29" hidden="1" customBuiltin="1"/>
    <cellStyle name="Accent1" xfId="24816" builtinId="29" hidden="1" customBuiltin="1"/>
    <cellStyle name="Accent1" xfId="24696" builtinId="29" hidden="1" customBuiltin="1"/>
    <cellStyle name="Accent1" xfId="24850" builtinId="29" hidden="1" customBuiltin="1"/>
    <cellStyle name="Accent1" xfId="24880" builtinId="29" hidden="1" customBuiltin="1"/>
    <cellStyle name="Accent1" xfId="24915" builtinId="29" hidden="1" customBuiltin="1"/>
    <cellStyle name="Accent1" xfId="24945" builtinId="29" hidden="1" customBuiltin="1"/>
    <cellStyle name="Accent1" xfId="24976" builtinId="29" hidden="1" customBuiltin="1"/>
    <cellStyle name="Accent1" xfId="24840" builtinId="29" hidden="1" customBuiltin="1"/>
    <cellStyle name="Accent1" xfId="24963" builtinId="29" hidden="1" customBuiltin="1"/>
    <cellStyle name="Accent1" xfId="24996" builtinId="29" hidden="1" customBuiltin="1"/>
    <cellStyle name="Accent1" xfId="25023" builtinId="29" hidden="1" customBuiltin="1"/>
    <cellStyle name="Accent1" xfId="25046" builtinId="29" hidden="1" customBuiltin="1"/>
    <cellStyle name="Accent1" xfId="25070" builtinId="29" hidden="1" customBuiltin="1"/>
    <cellStyle name="Accent1" xfId="24830" builtinId="29" hidden="1" customBuiltin="1"/>
    <cellStyle name="Accent1" xfId="25115" builtinId="29" hidden="1" customBuiltin="1"/>
    <cellStyle name="Accent1" xfId="25144" builtinId="29" hidden="1" customBuiltin="1"/>
    <cellStyle name="Accent1" xfId="25176" builtinId="29" hidden="1" customBuiltin="1"/>
    <cellStyle name="Accent1" xfId="25205" builtinId="29" hidden="1" customBuiltin="1"/>
    <cellStyle name="Accent1" xfId="25232" builtinId="29" hidden="1" customBuiltin="1"/>
    <cellStyle name="Accent1" xfId="25105" builtinId="29" hidden="1" customBuiltin="1"/>
    <cellStyle name="Accent1" xfId="25220" builtinId="29" hidden="1" customBuiltin="1"/>
    <cellStyle name="Accent1" xfId="25250" builtinId="29" hidden="1" customBuiltin="1"/>
    <cellStyle name="Accent1" xfId="25273" builtinId="29" hidden="1" customBuiltin="1"/>
    <cellStyle name="Accent1" xfId="25297" builtinId="29" hidden="1" customBuiltin="1"/>
    <cellStyle name="Accent1" xfId="25321" builtinId="29" hidden="1" customBuiltin="1"/>
    <cellStyle name="Accent1" xfId="25350" builtinId="29" hidden="1" customBuiltin="1"/>
    <cellStyle name="Accent1" xfId="25386" builtinId="29" hidden="1" customBuiltin="1"/>
    <cellStyle name="Accent1" xfId="25415" builtinId="29" hidden="1" customBuiltin="1"/>
    <cellStyle name="Accent1" xfId="25447" builtinId="29" hidden="1" customBuiltin="1"/>
    <cellStyle name="Accent1" xfId="25476" builtinId="29" hidden="1" customBuiltin="1"/>
    <cellStyle name="Accent1" xfId="25503" builtinId="29" hidden="1" customBuiltin="1"/>
    <cellStyle name="Accent1" xfId="25376" builtinId="29" hidden="1" customBuiltin="1"/>
    <cellStyle name="Accent1" xfId="25491" builtinId="29" hidden="1" customBuiltin="1"/>
    <cellStyle name="Accent1" xfId="25522" builtinId="29" hidden="1" customBuiltin="1"/>
    <cellStyle name="Accent1" xfId="25546" builtinId="29" hidden="1" customBuiltin="1"/>
    <cellStyle name="Accent1" xfId="25569" builtinId="29" hidden="1" customBuiltin="1"/>
    <cellStyle name="Accent1" xfId="25592" builtinId="29" hidden="1" customBuiltin="1"/>
    <cellStyle name="Accent1" xfId="25615" builtinId="29" hidden="1" customBuiltin="1"/>
    <cellStyle name="Accent1" xfId="14476" builtinId="29" hidden="1" customBuiltin="1"/>
    <cellStyle name="Accent1" xfId="8574" builtinId="29" hidden="1" customBuiltin="1"/>
    <cellStyle name="Accent1" xfId="6327" builtinId="29" hidden="1" customBuiltin="1"/>
    <cellStyle name="Accent1" xfId="5530" builtinId="29" hidden="1" customBuiltin="1"/>
    <cellStyle name="Accent1" xfId="18604" builtinId="29" hidden="1" customBuiltin="1"/>
    <cellStyle name="Accent1" xfId="23789" builtinId="29" hidden="1" customBuiltin="1"/>
    <cellStyle name="Accent1" xfId="20110" builtinId="29" hidden="1" customBuiltin="1"/>
    <cellStyle name="Accent1" xfId="23557" builtinId="29" hidden="1" customBuiltin="1"/>
    <cellStyle name="Accent1" xfId="25516" builtinId="29" hidden="1" customBuiltin="1"/>
    <cellStyle name="Accent1" xfId="23305" builtinId="29" hidden="1" customBuiltin="1"/>
    <cellStyle name="Accent1" xfId="14783" builtinId="29" hidden="1" customBuiltin="1"/>
    <cellStyle name="Accent1" xfId="25098" builtinId="29" hidden="1" customBuiltin="1"/>
    <cellStyle name="Accent1" xfId="25550" builtinId="29" hidden="1" customBuiltin="1"/>
    <cellStyle name="Accent1" xfId="23298" builtinId="29" hidden="1" customBuiltin="1"/>
    <cellStyle name="Accent1" xfId="20094" builtinId="29" hidden="1" customBuiltin="1"/>
    <cellStyle name="Accent1" xfId="20549" builtinId="29" hidden="1" customBuiltin="1"/>
    <cellStyle name="Accent1" xfId="24234" builtinId="29" hidden="1" customBuiltin="1"/>
    <cellStyle name="Accent1" xfId="24284" builtinId="29" hidden="1" customBuiltin="1"/>
    <cellStyle name="Accent1" xfId="23760" builtinId="29" hidden="1" customBuiltin="1"/>
    <cellStyle name="Accent1" xfId="25640" builtinId="29" hidden="1" customBuiltin="1"/>
    <cellStyle name="Accent1" xfId="25678" builtinId="29" hidden="1" customBuiltin="1"/>
    <cellStyle name="Accent1" xfId="25714" builtinId="29" hidden="1" customBuiltin="1"/>
    <cellStyle name="Accent1" xfId="25749" builtinId="29" hidden="1" customBuiltin="1"/>
    <cellStyle name="Accent1" xfId="5541" builtinId="29" hidden="1" customBuiltin="1"/>
    <cellStyle name="Accent1" xfId="25812" builtinId="29" hidden="1" customBuiltin="1"/>
    <cellStyle name="Accent1" xfId="25845" builtinId="29" hidden="1" customBuiltin="1"/>
    <cellStyle name="Accent1" xfId="25880" builtinId="29" hidden="1" customBuiltin="1"/>
    <cellStyle name="Accent1" xfId="25913" builtinId="29" hidden="1" customBuiltin="1"/>
    <cellStyle name="Accent1" xfId="25943" builtinId="29" hidden="1" customBuiltin="1"/>
    <cellStyle name="Accent1" xfId="25801" builtinId="29" hidden="1" customBuiltin="1"/>
    <cellStyle name="Accent1" xfId="25930" builtinId="29" hidden="1" customBuiltin="1"/>
    <cellStyle name="Accent1" xfId="25964" builtinId="29" hidden="1" customBuiltin="1"/>
    <cellStyle name="Accent1" xfId="25999" builtinId="29" hidden="1" customBuiltin="1"/>
    <cellStyle name="Accent1" xfId="26035" builtinId="29" hidden="1" customBuiltin="1"/>
    <cellStyle name="Accent1" xfId="26069" builtinId="29" hidden="1" customBuiltin="1"/>
    <cellStyle name="Accent1" xfId="26106" builtinId="29" hidden="1" customBuiltin="1"/>
    <cellStyle name="Accent1" xfId="26143" builtinId="29" hidden="1" customBuiltin="1"/>
    <cellStyle name="Accent1" xfId="26172" builtinId="29" hidden="1" customBuiltin="1"/>
    <cellStyle name="Accent1" xfId="26204" builtinId="29" hidden="1" customBuiltin="1"/>
    <cellStyle name="Accent1" xfId="26234" builtinId="29" hidden="1" customBuiltin="1"/>
    <cellStyle name="Accent1" xfId="26261" builtinId="29" hidden="1" customBuiltin="1"/>
    <cellStyle name="Accent1" xfId="26133" builtinId="29" hidden="1" customBuiltin="1"/>
    <cellStyle name="Accent1" xfId="26249" builtinId="29" hidden="1" customBuiltin="1"/>
    <cellStyle name="Accent1" xfId="26279" builtinId="29" hidden="1" customBuiltin="1"/>
    <cellStyle name="Accent1" xfId="26301" builtinId="29" hidden="1" customBuiltin="1"/>
    <cellStyle name="Accent1" xfId="26324" builtinId="29" hidden="1" customBuiltin="1"/>
    <cellStyle name="Accent1" xfId="26345" builtinId="29" hidden="1" customBuiltin="1"/>
    <cellStyle name="Accent1" xfId="26367" builtinId="29" hidden="1" customBuiltin="1"/>
    <cellStyle name="Accent1" xfId="26389" builtinId="29" hidden="1" customBuiltin="1"/>
    <cellStyle name="Accent1" xfId="26410" builtinId="29" hidden="1" customBuiltin="1"/>
    <cellStyle name="Accent1" xfId="26432" builtinId="29" hidden="1" customBuiltin="1"/>
    <cellStyle name="Accent1" xfId="26454" builtinId="29" hidden="1" customBuiltin="1"/>
    <cellStyle name="Accent1" xfId="26475" builtinId="29" hidden="1" customBuiltin="1"/>
    <cellStyle name="Accent1" xfId="26500" builtinId="29" hidden="1" customBuiltin="1"/>
    <cellStyle name="Accent1" xfId="26679" builtinId="29" hidden="1" customBuiltin="1"/>
    <cellStyle name="Accent1" xfId="26700" builtinId="29" hidden="1" customBuiltin="1"/>
    <cellStyle name="Accent1" xfId="26723" builtinId="29" hidden="1" customBuiltin="1"/>
    <cellStyle name="Accent1" xfId="26745" builtinId="29" hidden="1" customBuiltin="1"/>
    <cellStyle name="Accent1" xfId="26766" builtinId="29" hidden="1" customBuiltin="1"/>
    <cellStyle name="Accent1" xfId="26643" builtinId="29" hidden="1" customBuiltin="1"/>
    <cellStyle name="Accent1" xfId="26799" builtinId="29" hidden="1" customBuiltin="1"/>
    <cellStyle name="Accent1" xfId="26828" builtinId="29" hidden="1" customBuiltin="1"/>
    <cellStyle name="Accent1" xfId="26863" builtinId="29" hidden="1" customBuiltin="1"/>
    <cellStyle name="Accent1" xfId="26893" builtinId="29" hidden="1" customBuiltin="1"/>
    <cellStyle name="Accent1" xfId="26924" builtinId="29" hidden="1" customBuiltin="1"/>
    <cellStyle name="Accent1" xfId="26789" builtinId="29" hidden="1" customBuiltin="1"/>
    <cellStyle name="Accent1" xfId="26911" builtinId="29" hidden="1" customBuiltin="1"/>
    <cellStyle name="Accent1" xfId="26944" builtinId="29" hidden="1" customBuiltin="1"/>
    <cellStyle name="Accent1" xfId="26969" builtinId="29" hidden="1" customBuiltin="1"/>
    <cellStyle name="Accent1" xfId="26991" builtinId="29" hidden="1" customBuiltin="1"/>
    <cellStyle name="Accent1" xfId="27012" builtinId="29" hidden="1" customBuiltin="1"/>
    <cellStyle name="Accent1" xfId="26780" builtinId="29" hidden="1" customBuiltin="1"/>
    <cellStyle name="Accent1" xfId="27054" builtinId="29" hidden="1" customBuiltin="1"/>
    <cellStyle name="Accent1" xfId="27082" builtinId="29" hidden="1" customBuiltin="1"/>
    <cellStyle name="Accent1" xfId="27114" builtinId="29" hidden="1" customBuiltin="1"/>
    <cellStyle name="Accent1" xfId="27143" builtinId="29" hidden="1" customBuiltin="1"/>
    <cellStyle name="Accent1" xfId="27170" builtinId="29" hidden="1" customBuiltin="1"/>
    <cellStyle name="Accent1" xfId="27044" builtinId="29" hidden="1" customBuiltin="1"/>
    <cellStyle name="Accent1" xfId="27158" builtinId="29" hidden="1" customBuiltin="1"/>
    <cellStyle name="Accent1" xfId="27188" builtinId="29" hidden="1" customBuiltin="1"/>
    <cellStyle name="Accent1" xfId="27210" builtinId="29" hidden="1" customBuiltin="1"/>
    <cellStyle name="Accent1" xfId="27232" builtinId="29" hidden="1" customBuiltin="1"/>
    <cellStyle name="Accent1" xfId="27253" builtinId="29" hidden="1" customBuiltin="1"/>
    <cellStyle name="Accent1" xfId="27278" builtinId="29" hidden="1" customBuiltin="1"/>
    <cellStyle name="Accent1" xfId="27314" builtinId="29" hidden="1" customBuiltin="1"/>
    <cellStyle name="Accent1" xfId="27342" builtinId="29" hidden="1" customBuiltin="1"/>
    <cellStyle name="Accent1" xfId="27374" builtinId="29" hidden="1" customBuiltin="1"/>
    <cellStyle name="Accent1" xfId="27403" builtinId="29" hidden="1" customBuiltin="1"/>
    <cellStyle name="Accent1" xfId="27430" builtinId="29" hidden="1" customBuiltin="1"/>
    <cellStyle name="Accent1" xfId="27304" builtinId="29" hidden="1" customBuiltin="1"/>
    <cellStyle name="Accent1" xfId="27418" builtinId="29" hidden="1" customBuiltin="1"/>
    <cellStyle name="Accent1" xfId="27448" builtinId="29" hidden="1" customBuiltin="1"/>
    <cellStyle name="Accent1" xfId="27470" builtinId="29" hidden="1" customBuiltin="1"/>
    <cellStyle name="Accent1" xfId="27492" builtinId="29" hidden="1" customBuiltin="1"/>
    <cellStyle name="Accent1" xfId="27513" builtinId="29" hidden="1" customBuiltin="1"/>
    <cellStyle name="Accent1" xfId="27534" builtinId="29" hidden="1" customBuiltin="1"/>
    <cellStyle name="Accent1" xfId="26553" builtinId="29" hidden="1" customBuiltin="1"/>
    <cellStyle name="Accent1" xfId="26579" builtinId="29" hidden="1" customBuiltin="1"/>
    <cellStyle name="Accent1" xfId="26595" builtinId="29" hidden="1" customBuiltin="1"/>
    <cellStyle name="Accent1" xfId="26555" builtinId="29" hidden="1" customBuiltin="1"/>
    <cellStyle name="Accent1" xfId="26592" builtinId="29" hidden="1" customBuiltin="1"/>
    <cellStyle name="Accent1" xfId="26487" builtinId="29" hidden="1" customBuiltin="1"/>
    <cellStyle name="Accent1" xfId="27587" builtinId="29" hidden="1" customBuiltin="1"/>
    <cellStyle name="Accent1" xfId="27608" builtinId="29" hidden="1" customBuiltin="1"/>
    <cellStyle name="Accent1" xfId="27631" builtinId="29" hidden="1" customBuiltin="1"/>
    <cellStyle name="Accent1" xfId="27652" builtinId="29" hidden="1" customBuiltin="1"/>
    <cellStyle name="Accent1" xfId="27673" builtinId="29" hidden="1" customBuiltin="1"/>
    <cellStyle name="Accent1" xfId="27553" builtinId="29" hidden="1" customBuiltin="1"/>
    <cellStyle name="Accent1" xfId="27705" builtinId="29" hidden="1" customBuiltin="1"/>
    <cellStyle name="Accent1" xfId="27734" builtinId="29" hidden="1" customBuiltin="1"/>
    <cellStyle name="Accent1" xfId="27769" builtinId="29" hidden="1" customBuiltin="1"/>
    <cellStyle name="Accent1" xfId="27798" builtinId="29" hidden="1" customBuiltin="1"/>
    <cellStyle name="Accent1" xfId="27829" builtinId="29" hidden="1" customBuiltin="1"/>
    <cellStyle name="Accent1" xfId="27695" builtinId="29" hidden="1" customBuiltin="1"/>
    <cellStyle name="Accent1" xfId="27816" builtinId="29" hidden="1" customBuiltin="1"/>
    <cellStyle name="Accent1" xfId="27849" builtinId="29" hidden="1" customBuiltin="1"/>
    <cellStyle name="Accent1" xfId="27874" builtinId="29" hidden="1" customBuiltin="1"/>
    <cellStyle name="Accent1" xfId="27895" builtinId="29" hidden="1" customBuiltin="1"/>
    <cellStyle name="Accent1" xfId="27916" builtinId="29" hidden="1" customBuiltin="1"/>
    <cellStyle name="Accent1" xfId="27687" builtinId="29" hidden="1" customBuiltin="1"/>
    <cellStyle name="Accent1" xfId="27956" builtinId="29" hidden="1" customBuiltin="1"/>
    <cellStyle name="Accent1" xfId="27984" builtinId="29" hidden="1" customBuiltin="1"/>
    <cellStyle name="Accent1" xfId="28016" builtinId="29" hidden="1" customBuiltin="1"/>
    <cellStyle name="Accent1" xfId="28044" builtinId="29" hidden="1" customBuiltin="1"/>
    <cellStyle name="Accent1" xfId="28071" builtinId="29" hidden="1" customBuiltin="1"/>
    <cellStyle name="Accent1" xfId="27946" builtinId="29" hidden="1" customBuiltin="1"/>
    <cellStyle name="Accent1" xfId="28059" builtinId="29" hidden="1" customBuiltin="1"/>
    <cellStyle name="Accent1" xfId="28089" builtinId="29" hidden="1" customBuiltin="1"/>
    <cellStyle name="Accent1" xfId="28111" builtinId="29" hidden="1" customBuiltin="1"/>
    <cellStyle name="Accent1" xfId="28132" builtinId="29" hidden="1" customBuiltin="1"/>
    <cellStyle name="Accent1" xfId="28153" builtinId="29" hidden="1" customBuiltin="1"/>
    <cellStyle name="Accent1" xfId="28178" builtinId="29" hidden="1" customBuiltin="1"/>
    <cellStyle name="Accent1" xfId="28212" builtinId="29" hidden="1" customBuiltin="1"/>
    <cellStyle name="Accent1" xfId="28240" builtinId="29" hidden="1" customBuiltin="1"/>
    <cellStyle name="Accent1" xfId="28272" builtinId="29" hidden="1" customBuiltin="1"/>
    <cellStyle name="Accent1" xfId="28300" builtinId="29" hidden="1" customBuiltin="1"/>
    <cellStyle name="Accent1" xfId="28327" builtinId="29" hidden="1" customBuiltin="1"/>
    <cellStyle name="Accent1" xfId="28202" builtinId="29" hidden="1" customBuiltin="1"/>
    <cellStyle name="Accent1" xfId="28315" builtinId="29" hidden="1" customBuiltin="1"/>
    <cellStyle name="Accent1" xfId="28345" builtinId="29" hidden="1" customBuiltin="1"/>
    <cellStyle name="Accent1" xfId="28367" builtinId="29" hidden="1" customBuiltin="1"/>
    <cellStyle name="Accent1" xfId="28388" builtinId="29" hidden="1" customBuiltin="1"/>
    <cellStyle name="Accent1" xfId="28409" builtinId="29" hidden="1" customBuiltin="1"/>
    <cellStyle name="Accent1" xfId="28430" builtinId="29" hidden="1" customBuiltin="1"/>
    <cellStyle name="Accent2" xfId="24" builtinId="33" hidden="1" customBuiltin="1"/>
    <cellStyle name="Accent2" xfId="72" builtinId="33" hidden="1" customBuiltin="1"/>
    <cellStyle name="Accent2" xfId="107" builtinId="33" hidden="1" customBuiltin="1"/>
    <cellStyle name="Accent2" xfId="150" builtinId="33" hidden="1" customBuiltin="1"/>
    <cellStyle name="Accent2" xfId="192" builtinId="33" hidden="1" customBuiltin="1"/>
    <cellStyle name="Accent2" xfId="226" builtinId="33" hidden="1" customBuiltin="1"/>
    <cellStyle name="Accent2" xfId="263" builtinId="33" hidden="1" customBuiltin="1"/>
    <cellStyle name="Accent2" xfId="300" builtinId="33" hidden="1" customBuiltin="1"/>
    <cellStyle name="Accent2" xfId="334" builtinId="33" hidden="1" customBuiltin="1"/>
    <cellStyle name="Accent2" xfId="369" builtinId="33" hidden="1" customBuiltin="1"/>
    <cellStyle name="Accent2" xfId="457" builtinId="33" hidden="1" customBuiltin="1"/>
    <cellStyle name="Accent2" xfId="491" builtinId="33" hidden="1" customBuiltin="1"/>
    <cellStyle name="Accent2" xfId="527" builtinId="33" hidden="1" customBuiltin="1"/>
    <cellStyle name="Accent2" xfId="563" builtinId="33" hidden="1" customBuiltin="1"/>
    <cellStyle name="Accent2" xfId="597" builtinId="33" hidden="1" customBuiltin="1"/>
    <cellStyle name="Accent2" xfId="434" builtinId="33" hidden="1" customBuiltin="1"/>
    <cellStyle name="Accent2" xfId="648" builtinId="33" hidden="1" customBuiltin="1"/>
    <cellStyle name="Accent2" xfId="682" builtinId="33" hidden="1" customBuiltin="1"/>
    <cellStyle name="Accent2" xfId="720" builtinId="33" hidden="1" customBuiltin="1"/>
    <cellStyle name="Accent2" xfId="755" builtinId="33" hidden="1" customBuiltin="1"/>
    <cellStyle name="Accent2" xfId="789" builtinId="33" hidden="1" customBuiltin="1"/>
    <cellStyle name="Accent2" xfId="430" builtinId="33" hidden="1" customBuiltin="1"/>
    <cellStyle name="Accent2" xfId="409" builtinId="33" hidden="1" customBuiltin="1"/>
    <cellStyle name="Accent2" xfId="813" builtinId="33" hidden="1" customBuiltin="1"/>
    <cellStyle name="Accent2" xfId="851" builtinId="33" hidden="1" customBuiltin="1"/>
    <cellStyle name="Accent2" xfId="887" builtinId="33" hidden="1" customBuiltin="1"/>
    <cellStyle name="Accent2" xfId="922" builtinId="33" hidden="1" customBuiltin="1"/>
    <cellStyle name="Accent2" xfId="658" builtinId="33" hidden="1" customBuiltin="1"/>
    <cellStyle name="Accent2" xfId="985" builtinId="33" hidden="1" customBuiltin="1"/>
    <cellStyle name="Accent2" xfId="1018" builtinId="33" hidden="1" customBuiltin="1"/>
    <cellStyle name="Accent2" xfId="1053" builtinId="33" hidden="1" customBuiltin="1"/>
    <cellStyle name="Accent2" xfId="1086" builtinId="33" hidden="1" customBuiltin="1"/>
    <cellStyle name="Accent2" xfId="1116" builtinId="33" hidden="1" customBuiltin="1"/>
    <cellStyle name="Accent2" xfId="833" builtinId="33" hidden="1" customBuiltin="1"/>
    <cellStyle name="Accent2" xfId="955" builtinId="33" hidden="1" customBuiltin="1"/>
    <cellStyle name="Accent2" xfId="1137" builtinId="33" hidden="1" customBuiltin="1"/>
    <cellStyle name="Accent2" xfId="1172" builtinId="33" hidden="1" customBuiltin="1"/>
    <cellStyle name="Accent2" xfId="1208" builtinId="33" hidden="1" customBuiltin="1"/>
    <cellStyle name="Accent2" xfId="1242" builtinId="33" hidden="1" customBuiltin="1"/>
    <cellStyle name="Accent2" xfId="1282" builtinId="33" hidden="1" customBuiltin="1"/>
    <cellStyle name="Accent2" xfId="1327" builtinId="33" hidden="1" customBuiltin="1"/>
    <cellStyle name="Accent2" xfId="1360" builtinId="33" hidden="1" customBuiltin="1"/>
    <cellStyle name="Accent2" xfId="1395" builtinId="33" hidden="1" customBuiltin="1"/>
    <cellStyle name="Accent2" xfId="1428" builtinId="33" hidden="1" customBuiltin="1"/>
    <cellStyle name="Accent2" xfId="1458" builtinId="33" hidden="1" customBuiltin="1"/>
    <cellStyle name="Accent2" xfId="1265" builtinId="33" hidden="1" customBuiltin="1"/>
    <cellStyle name="Accent2" xfId="1297" builtinId="33" hidden="1" customBuiltin="1"/>
    <cellStyle name="Accent2" xfId="1479" builtinId="33" hidden="1" customBuiltin="1"/>
    <cellStyle name="Accent2" xfId="1514" builtinId="33" hidden="1" customBuiltin="1"/>
    <cellStyle name="Accent2" xfId="1550" builtinId="33" hidden="1" customBuiltin="1"/>
    <cellStyle name="Accent2" xfId="1584" builtinId="33" hidden="1" customBuiltin="1"/>
    <cellStyle name="Accent2" xfId="1619" builtinId="33" hidden="1" customBuiltin="1"/>
    <cellStyle name="Accent2" xfId="1737" builtinId="33" hidden="1" customBuiltin="1"/>
    <cellStyle name="Accent2" xfId="1758" builtinId="33" hidden="1" customBuiltin="1"/>
    <cellStyle name="Accent2" xfId="1780" builtinId="33" hidden="1" customBuiltin="1"/>
    <cellStyle name="Accent2" xfId="1802" builtinId="33" hidden="1" customBuiltin="1"/>
    <cellStyle name="Accent2" xfId="1823" builtinId="33" hidden="1" customBuiltin="1"/>
    <cellStyle name="Accent2" xfId="1848" builtinId="33" hidden="1" customBuiltin="1"/>
    <cellStyle name="Accent2" xfId="2027" builtinId="33" hidden="1" customBuiltin="1"/>
    <cellStyle name="Accent2" xfId="2048" builtinId="33" hidden="1" customBuiltin="1"/>
    <cellStyle name="Accent2" xfId="2071" builtinId="33" hidden="1" customBuiltin="1"/>
    <cellStyle name="Accent2" xfId="2093" builtinId="33" hidden="1" customBuiltin="1"/>
    <cellStyle name="Accent2" xfId="2114" builtinId="33" hidden="1" customBuiltin="1"/>
    <cellStyle name="Accent2" xfId="2010" builtinId="33" hidden="1" customBuiltin="1"/>
    <cellStyle name="Accent2" xfId="2148" builtinId="33" hidden="1" customBuiltin="1"/>
    <cellStyle name="Accent2" xfId="2178" builtinId="33" hidden="1" customBuiltin="1"/>
    <cellStyle name="Accent2" xfId="2213" builtinId="33" hidden="1" customBuiltin="1"/>
    <cellStyle name="Accent2" xfId="2243" builtinId="33" hidden="1" customBuiltin="1"/>
    <cellStyle name="Accent2" xfId="2274" builtinId="33" hidden="1" customBuiltin="1"/>
    <cellStyle name="Accent2" xfId="2006" builtinId="33" hidden="1" customBuiltin="1"/>
    <cellStyle name="Accent2" xfId="1996" builtinId="33" hidden="1" customBuiltin="1"/>
    <cellStyle name="Accent2" xfId="2292" builtinId="33" hidden="1" customBuiltin="1"/>
    <cellStyle name="Accent2" xfId="2317" builtinId="33" hidden="1" customBuiltin="1"/>
    <cellStyle name="Accent2" xfId="2339" builtinId="33" hidden="1" customBuiltin="1"/>
    <cellStyle name="Accent2" xfId="2360" builtinId="33" hidden="1" customBuiltin="1"/>
    <cellStyle name="Accent2" xfId="2156" builtinId="33" hidden="1" customBuiltin="1"/>
    <cellStyle name="Accent2" xfId="2403" builtinId="33" hidden="1" customBuiltin="1"/>
    <cellStyle name="Accent2" xfId="2432" builtinId="33" hidden="1" customBuiltin="1"/>
    <cellStyle name="Accent2" xfId="2464" builtinId="33" hidden="1" customBuiltin="1"/>
    <cellStyle name="Accent2" xfId="2493" builtinId="33" hidden="1" customBuiltin="1"/>
    <cellStyle name="Accent2" xfId="2520" builtinId="33" hidden="1" customBuiltin="1"/>
    <cellStyle name="Accent2" xfId="2302" builtinId="33" hidden="1" customBuiltin="1"/>
    <cellStyle name="Accent2" xfId="2380" builtinId="33" hidden="1" customBuiltin="1"/>
    <cellStyle name="Accent2" xfId="2536" builtinId="33" hidden="1" customBuiltin="1"/>
    <cellStyle name="Accent2" xfId="2558" builtinId="33" hidden="1" customBuiltin="1"/>
    <cellStyle name="Accent2" xfId="2580" builtinId="33" hidden="1" customBuiltin="1"/>
    <cellStyle name="Accent2" xfId="2601" builtinId="33" hidden="1" customBuiltin="1"/>
    <cellStyle name="Accent2" xfId="2627" builtinId="33" hidden="1" customBuiltin="1"/>
    <cellStyle name="Accent2" xfId="2663" builtinId="33" hidden="1" customBuiltin="1"/>
    <cellStyle name="Accent2" xfId="2692" builtinId="33" hidden="1" customBuiltin="1"/>
    <cellStyle name="Accent2" xfId="2724" builtinId="33" hidden="1" customBuiltin="1"/>
    <cellStyle name="Accent2" xfId="2753" builtinId="33" hidden="1" customBuiltin="1"/>
    <cellStyle name="Accent2" xfId="2780" builtinId="33" hidden="1" customBuiltin="1"/>
    <cellStyle name="Accent2" xfId="2612" builtinId="33" hidden="1" customBuiltin="1"/>
    <cellStyle name="Accent2" xfId="2640" builtinId="33" hidden="1" customBuiltin="1"/>
    <cellStyle name="Accent2" xfId="2796" builtinId="33" hidden="1" customBuiltin="1"/>
    <cellStyle name="Accent2" xfId="2818" builtinId="33" hidden="1" customBuiltin="1"/>
    <cellStyle name="Accent2" xfId="2840" builtinId="33" hidden="1" customBuiltin="1"/>
    <cellStyle name="Accent2" xfId="2861" builtinId="33" hidden="1" customBuiltin="1"/>
    <cellStyle name="Accent2" xfId="2885" builtinId="33" hidden="1" customBuiltin="1"/>
    <cellStyle name="Accent2" xfId="1869" builtinId="33" hidden="1" customBuiltin="1"/>
    <cellStyle name="Accent2" xfId="1950" builtinId="33" hidden="1" customBuiltin="1"/>
    <cellStyle name="Accent2" xfId="1889" builtinId="33" hidden="1" customBuiltin="1"/>
    <cellStyle name="Accent2" xfId="1875" builtinId="33" hidden="1" customBuiltin="1"/>
    <cellStyle name="Accent2" xfId="1952" builtinId="33" hidden="1" customBuiltin="1"/>
    <cellStyle name="Accent2" xfId="1874" builtinId="33" hidden="1" customBuiltin="1"/>
    <cellStyle name="Accent2" xfId="3034" builtinId="33" hidden="1" customBuiltin="1"/>
    <cellStyle name="Accent2" xfId="3055" builtinId="33" hidden="1" customBuiltin="1"/>
    <cellStyle name="Accent2" xfId="3078" builtinId="33" hidden="1" customBuiltin="1"/>
    <cellStyle name="Accent2" xfId="3099" builtinId="33" hidden="1" customBuiltin="1"/>
    <cellStyle name="Accent2" xfId="3120" builtinId="33" hidden="1" customBuiltin="1"/>
    <cellStyle name="Accent2" xfId="3018" builtinId="33" hidden="1" customBuiltin="1"/>
    <cellStyle name="Accent2" xfId="3153" builtinId="33" hidden="1" customBuiltin="1"/>
    <cellStyle name="Accent2" xfId="3183" builtinId="33" hidden="1" customBuiltin="1"/>
    <cellStyle name="Accent2" xfId="3218" builtinId="33" hidden="1" customBuiltin="1"/>
    <cellStyle name="Accent2" xfId="3247" builtinId="33" hidden="1" customBuiltin="1"/>
    <cellStyle name="Accent2" xfId="3278" builtinId="33" hidden="1" customBuiltin="1"/>
    <cellStyle name="Accent2" xfId="3014" builtinId="33" hidden="1" customBuiltin="1"/>
    <cellStyle name="Accent2" xfId="3005" builtinId="33" hidden="1" customBuiltin="1"/>
    <cellStyle name="Accent2" xfId="3296" builtinId="33" hidden="1" customBuiltin="1"/>
    <cellStyle name="Accent2" xfId="3321" builtinId="33" hidden="1" customBuiltin="1"/>
    <cellStyle name="Accent2" xfId="3342" builtinId="33" hidden="1" customBuiltin="1"/>
    <cellStyle name="Accent2" xfId="3363" builtinId="33" hidden="1" customBuiltin="1"/>
    <cellStyle name="Accent2" xfId="3161" builtinId="33" hidden="1" customBuiltin="1"/>
    <cellStyle name="Accent2" xfId="3404" builtinId="33" hidden="1" customBuiltin="1"/>
    <cellStyle name="Accent2" xfId="3433" builtinId="33" hidden="1" customBuiltin="1"/>
    <cellStyle name="Accent2" xfId="3465" builtinId="33" hidden="1" customBuiltin="1"/>
    <cellStyle name="Accent2" xfId="3493" builtinId="33" hidden="1" customBuiltin="1"/>
    <cellStyle name="Accent2" xfId="3520" builtinId="33" hidden="1" customBuiltin="1"/>
    <cellStyle name="Accent2" xfId="3306" builtinId="33" hidden="1" customBuiltin="1"/>
    <cellStyle name="Accent2" xfId="3382" builtinId="33" hidden="1" customBuiltin="1"/>
    <cellStyle name="Accent2" xfId="3536" builtinId="33" hidden="1" customBuiltin="1"/>
    <cellStyle name="Accent2" xfId="3558" builtinId="33" hidden="1" customBuiltin="1"/>
    <cellStyle name="Accent2" xfId="3579" builtinId="33" hidden="1" customBuiltin="1"/>
    <cellStyle name="Accent2" xfId="3600" builtinId="33" hidden="1" customBuiltin="1"/>
    <cellStyle name="Accent2" xfId="3626" builtinId="33" hidden="1" customBuiltin="1"/>
    <cellStyle name="Accent2" xfId="3660" builtinId="33" hidden="1" customBuiltin="1"/>
    <cellStyle name="Accent2" xfId="3689" builtinId="33" hidden="1" customBuiltin="1"/>
    <cellStyle name="Accent2" xfId="3721" builtinId="33" hidden="1" customBuiltin="1"/>
    <cellStyle name="Accent2" xfId="3749" builtinId="33" hidden="1" customBuiltin="1"/>
    <cellStyle name="Accent2" xfId="3776" builtinId="33" hidden="1" customBuiltin="1"/>
    <cellStyle name="Accent2" xfId="3611" builtinId="33" hidden="1" customBuiltin="1"/>
    <cellStyle name="Accent2" xfId="3638" builtinId="33" hidden="1" customBuiltin="1"/>
    <cellStyle name="Accent2" xfId="3792" builtinId="33" hidden="1" customBuiltin="1"/>
    <cellStyle name="Accent2" xfId="3814" builtinId="33" hidden="1" customBuiltin="1"/>
    <cellStyle name="Accent2" xfId="3835" builtinId="33" hidden="1" customBuiltin="1"/>
    <cellStyle name="Accent2" xfId="3856" builtinId="33" hidden="1" customBuiltin="1"/>
    <cellStyle name="Accent2" xfId="3877" builtinId="33" hidden="1" customBuiltin="1"/>
    <cellStyle name="Accent2" xfId="3920" builtinId="33" hidden="1" customBuiltin="1"/>
    <cellStyle name="Accent2" xfId="3954" builtinId="33" hidden="1" customBuiltin="1"/>
    <cellStyle name="Accent2" xfId="3991" builtinId="33" hidden="1" customBuiltin="1"/>
    <cellStyle name="Accent2" xfId="4028" builtinId="33" hidden="1" customBuiltin="1"/>
    <cellStyle name="Accent2" xfId="4062" builtinId="33" hidden="1" customBuiltin="1"/>
    <cellStyle name="Accent2" xfId="4260" builtinId="33" hidden="1" customBuiltin="1"/>
    <cellStyle name="Accent2" xfId="6392" builtinId="33" hidden="1" customBuiltin="1"/>
    <cellStyle name="Accent2" xfId="6416" builtinId="33" hidden="1" customBuiltin="1"/>
    <cellStyle name="Accent2" xfId="6446" builtinId="33" hidden="1" customBuiltin="1"/>
    <cellStyle name="Accent2" xfId="6471" builtinId="33" hidden="1" customBuiltin="1"/>
    <cellStyle name="Accent2" xfId="6493" builtinId="33" hidden="1" customBuiltin="1"/>
    <cellStyle name="Accent2" xfId="6372" builtinId="33" hidden="1" customBuiltin="1"/>
    <cellStyle name="Accent2" xfId="6536" builtinId="33" hidden="1" customBuiltin="1"/>
    <cellStyle name="Accent2" xfId="6570" builtinId="33" hidden="1" customBuiltin="1"/>
    <cellStyle name="Accent2" xfId="6608" builtinId="33" hidden="1" customBuiltin="1"/>
    <cellStyle name="Accent2" xfId="6644" builtinId="33" hidden="1" customBuiltin="1"/>
    <cellStyle name="Accent2" xfId="6679" builtinId="33" hidden="1" customBuiltin="1"/>
    <cellStyle name="Accent2" xfId="6368" builtinId="33" hidden="1" customBuiltin="1"/>
    <cellStyle name="Accent2" xfId="6354" builtinId="33" hidden="1" customBuiltin="1"/>
    <cellStyle name="Accent2" xfId="6703" builtinId="33" hidden="1" customBuiltin="1"/>
    <cellStyle name="Accent2" xfId="6741" builtinId="33" hidden="1" customBuiltin="1"/>
    <cellStyle name="Accent2" xfId="6777" builtinId="33" hidden="1" customBuiltin="1"/>
    <cellStyle name="Accent2" xfId="6812" builtinId="33" hidden="1" customBuiltin="1"/>
    <cellStyle name="Accent2" xfId="6546" builtinId="33" hidden="1" customBuiltin="1"/>
    <cellStyle name="Accent2" xfId="6875" builtinId="33" hidden="1" customBuiltin="1"/>
    <cellStyle name="Accent2" xfId="6908" builtinId="33" hidden="1" customBuiltin="1"/>
    <cellStyle name="Accent2" xfId="6944" builtinId="33" hidden="1" customBuiltin="1"/>
    <cellStyle name="Accent2" xfId="6977" builtinId="33" hidden="1" customBuiltin="1"/>
    <cellStyle name="Accent2" xfId="7007" builtinId="33" hidden="1" customBuiltin="1"/>
    <cellStyle name="Accent2" xfId="6723" builtinId="33" hidden="1" customBuiltin="1"/>
    <cellStyle name="Accent2" xfId="6845" builtinId="33" hidden="1" customBuiltin="1"/>
    <cellStyle name="Accent2" xfId="7028" builtinId="33" hidden="1" customBuiltin="1"/>
    <cellStyle name="Accent2" xfId="7063" builtinId="33" hidden="1" customBuiltin="1"/>
    <cellStyle name="Accent2" xfId="7099" builtinId="33" hidden="1" customBuiltin="1"/>
    <cellStyle name="Accent2" xfId="7133" builtinId="33" hidden="1" customBuiltin="1"/>
    <cellStyle name="Accent2" xfId="7173" builtinId="33" hidden="1" customBuiltin="1"/>
    <cellStyle name="Accent2" xfId="7219" builtinId="33" hidden="1" customBuiltin="1"/>
    <cellStyle name="Accent2" xfId="7253" builtinId="33" hidden="1" customBuiltin="1"/>
    <cellStyle name="Accent2" xfId="7289" builtinId="33" hidden="1" customBuiltin="1"/>
    <cellStyle name="Accent2" xfId="7322" builtinId="33" hidden="1" customBuiltin="1"/>
    <cellStyle name="Accent2" xfId="7352" builtinId="33" hidden="1" customBuiltin="1"/>
    <cellStyle name="Accent2" xfId="7156" builtinId="33" hidden="1" customBuiltin="1"/>
    <cellStyle name="Accent2" xfId="7188" builtinId="33" hidden="1" customBuiltin="1"/>
    <cellStyle name="Accent2" xfId="7373" builtinId="33" hidden="1" customBuiltin="1"/>
    <cellStyle name="Accent2" xfId="7409" builtinId="33" hidden="1" customBuiltin="1"/>
    <cellStyle name="Accent2" xfId="7445" builtinId="33" hidden="1" customBuiltin="1"/>
    <cellStyle name="Accent2" xfId="7479" builtinId="33" hidden="1" customBuiltin="1"/>
    <cellStyle name="Accent2" xfId="7525" builtinId="33" hidden="1" customBuiltin="1"/>
    <cellStyle name="Accent2" xfId="7978" builtinId="33" hidden="1" customBuiltin="1"/>
    <cellStyle name="Accent2" xfId="7999" builtinId="33" hidden="1" customBuiltin="1"/>
    <cellStyle name="Accent2" xfId="8022" builtinId="33" hidden="1" customBuiltin="1"/>
    <cellStyle name="Accent2" xfId="8045" builtinId="33" hidden="1" customBuiltin="1"/>
    <cellStyle name="Accent2" xfId="8066" builtinId="33" hidden="1" customBuiltin="1"/>
    <cellStyle name="Accent2" xfId="8110" builtinId="33" hidden="1" customBuiltin="1"/>
    <cellStyle name="Accent2" xfId="8576" builtinId="33" hidden="1" customBuiltin="1"/>
    <cellStyle name="Accent2" xfId="8599" builtinId="33" hidden="1" customBuiltin="1"/>
    <cellStyle name="Accent2" xfId="8627" builtinId="33" hidden="1" customBuiltin="1"/>
    <cellStyle name="Accent2" xfId="8651" builtinId="33" hidden="1" customBuiltin="1"/>
    <cellStyle name="Accent2" xfId="8676" builtinId="33" hidden="1" customBuiltin="1"/>
    <cellStyle name="Accent2" xfId="8558" builtinId="33" hidden="1" customBuiltin="1"/>
    <cellStyle name="Accent2" xfId="8712" builtinId="33" hidden="1" customBuiltin="1"/>
    <cellStyle name="Accent2" xfId="8743" builtinId="33" hidden="1" customBuiltin="1"/>
    <cellStyle name="Accent2" xfId="8779" builtinId="33" hidden="1" customBuiltin="1"/>
    <cellStyle name="Accent2" xfId="8811" builtinId="33" hidden="1" customBuiltin="1"/>
    <cellStyle name="Accent2" xfId="8843" builtinId="33" hidden="1" customBuiltin="1"/>
    <cellStyle name="Accent2" xfId="8554" builtinId="33" hidden="1" customBuiltin="1"/>
    <cellStyle name="Accent2" xfId="8543" builtinId="33" hidden="1" customBuiltin="1"/>
    <cellStyle name="Accent2" xfId="8862" builtinId="33" hidden="1" customBuiltin="1"/>
    <cellStyle name="Accent2" xfId="8890" builtinId="33" hidden="1" customBuiltin="1"/>
    <cellStyle name="Accent2" xfId="8914" builtinId="33" hidden="1" customBuiltin="1"/>
    <cellStyle name="Accent2" xfId="8938" builtinId="33" hidden="1" customBuiltin="1"/>
    <cellStyle name="Accent2" xfId="8721" builtinId="33" hidden="1" customBuiltin="1"/>
    <cellStyle name="Accent2" xfId="8986" builtinId="33" hidden="1" customBuiltin="1"/>
    <cellStyle name="Accent2" xfId="9017" builtinId="33" hidden="1" customBuiltin="1"/>
    <cellStyle name="Accent2" xfId="9050" builtinId="33" hidden="1" customBuiltin="1"/>
    <cellStyle name="Accent2" xfId="9081" builtinId="33" hidden="1" customBuiltin="1"/>
    <cellStyle name="Accent2" xfId="9108" builtinId="33" hidden="1" customBuiltin="1"/>
    <cellStyle name="Accent2" xfId="8875" builtinId="33" hidden="1" customBuiltin="1"/>
    <cellStyle name="Accent2" xfId="8960" builtinId="33" hidden="1" customBuiltin="1"/>
    <cellStyle name="Accent2" xfId="9127" builtinId="33" hidden="1" customBuiltin="1"/>
    <cellStyle name="Accent2" xfId="9152" builtinId="33" hidden="1" customBuiltin="1"/>
    <cellStyle name="Accent2" xfId="9177" builtinId="33" hidden="1" customBuiltin="1"/>
    <cellStyle name="Accent2" xfId="9203" builtinId="33" hidden="1" customBuiltin="1"/>
    <cellStyle name="Accent2" xfId="9232" builtinId="33" hidden="1" customBuiltin="1"/>
    <cellStyle name="Accent2" xfId="9271" builtinId="33" hidden="1" customBuiltin="1"/>
    <cellStyle name="Accent2" xfId="9302" builtinId="33" hidden="1" customBuiltin="1"/>
    <cellStyle name="Accent2" xfId="9335" builtinId="33" hidden="1" customBuiltin="1"/>
    <cellStyle name="Accent2" xfId="9366" builtinId="33" hidden="1" customBuiltin="1"/>
    <cellStyle name="Accent2" xfId="9393" builtinId="33" hidden="1" customBuiltin="1"/>
    <cellStyle name="Accent2" xfId="9217" builtinId="33" hidden="1" customBuiltin="1"/>
    <cellStyle name="Accent2" xfId="9246" builtinId="33" hidden="1" customBuiltin="1"/>
    <cellStyle name="Accent2" xfId="9411" builtinId="33" hidden="1" customBuiltin="1"/>
    <cellStyle name="Accent2" xfId="9436" builtinId="33" hidden="1" customBuiltin="1"/>
    <cellStyle name="Accent2" xfId="9462" builtinId="33" hidden="1" customBuiltin="1"/>
    <cellStyle name="Accent2" xfId="9485" builtinId="33" hidden="1" customBuiltin="1"/>
    <cellStyle name="Accent2" xfId="9511" builtinId="33" hidden="1" customBuiltin="1"/>
    <cellStyle name="Accent2" xfId="8168" builtinId="33" hidden="1" customBuiltin="1"/>
    <cellStyle name="Accent2" xfId="8461" builtinId="33" hidden="1" customBuiltin="1"/>
    <cellStyle name="Accent2" xfId="8228" builtinId="33" hidden="1" customBuiltin="1"/>
    <cellStyle name="Accent2" xfId="8190" builtinId="33" hidden="1" customBuiltin="1"/>
    <cellStyle name="Accent2" xfId="8463" builtinId="33" hidden="1" customBuiltin="1"/>
    <cellStyle name="Accent2" xfId="8179" builtinId="33" hidden="1" customBuiltin="1"/>
    <cellStyle name="Accent2" xfId="9676" builtinId="33" hidden="1" customBuiltin="1"/>
    <cellStyle name="Accent2" xfId="9697" builtinId="33" hidden="1" customBuiltin="1"/>
    <cellStyle name="Accent2" xfId="9720" builtinId="33" hidden="1" customBuiltin="1"/>
    <cellStyle name="Accent2" xfId="9741" builtinId="33" hidden="1" customBuiltin="1"/>
    <cellStyle name="Accent2" xfId="9762" builtinId="33" hidden="1" customBuiltin="1"/>
    <cellStyle name="Accent2" xfId="9659" builtinId="33" hidden="1" customBuiltin="1"/>
    <cellStyle name="Accent2" xfId="9797" builtinId="33" hidden="1" customBuiltin="1"/>
    <cellStyle name="Accent2" xfId="9828" builtinId="33" hidden="1" customBuiltin="1"/>
    <cellStyle name="Accent2" xfId="9863" builtinId="33" hidden="1" customBuiltin="1"/>
    <cellStyle name="Accent2" xfId="9894" builtinId="33" hidden="1" customBuiltin="1"/>
    <cellStyle name="Accent2" xfId="9925" builtinId="33" hidden="1" customBuiltin="1"/>
    <cellStyle name="Accent2" xfId="9655" builtinId="33" hidden="1" customBuiltin="1"/>
    <cellStyle name="Accent2" xfId="9645" builtinId="33" hidden="1" customBuiltin="1"/>
    <cellStyle name="Accent2" xfId="9945" builtinId="33" hidden="1" customBuiltin="1"/>
    <cellStyle name="Accent2" xfId="9974" builtinId="33" hidden="1" customBuiltin="1"/>
    <cellStyle name="Accent2" xfId="9999" builtinId="33" hidden="1" customBuiltin="1"/>
    <cellStyle name="Accent2" xfId="10022" builtinId="33" hidden="1" customBuiltin="1"/>
    <cellStyle name="Accent2" xfId="9805" builtinId="33" hidden="1" customBuiltin="1"/>
    <cellStyle name="Accent2" xfId="10066" builtinId="33" hidden="1" customBuiltin="1"/>
    <cellStyle name="Accent2" xfId="10096" builtinId="33" hidden="1" customBuiltin="1"/>
    <cellStyle name="Accent2" xfId="10128" builtinId="33" hidden="1" customBuiltin="1"/>
    <cellStyle name="Accent2" xfId="10157" builtinId="33" hidden="1" customBuiltin="1"/>
    <cellStyle name="Accent2" xfId="10184" builtinId="33" hidden="1" customBuiltin="1"/>
    <cellStyle name="Accent2" xfId="9959" builtinId="33" hidden="1" customBuiltin="1"/>
    <cellStyle name="Accent2" xfId="10044" builtinId="33" hidden="1" customBuiltin="1"/>
    <cellStyle name="Accent2" xfId="10203" builtinId="33" hidden="1" customBuiltin="1"/>
    <cellStyle name="Accent2" xfId="10229" builtinId="33" hidden="1" customBuiltin="1"/>
    <cellStyle name="Accent2" xfId="10253" builtinId="33" hidden="1" customBuiltin="1"/>
    <cellStyle name="Accent2" xfId="10276" builtinId="33" hidden="1" customBuiltin="1"/>
    <cellStyle name="Accent2" xfId="10306" builtinId="33" hidden="1" customBuiltin="1"/>
    <cellStyle name="Accent2" xfId="10344" builtinId="33" hidden="1" customBuiltin="1"/>
    <cellStyle name="Accent2" xfId="10374" builtinId="33" hidden="1" customBuiltin="1"/>
    <cellStyle name="Accent2" xfId="10407" builtinId="33" hidden="1" customBuiltin="1"/>
    <cellStyle name="Accent2" xfId="10437" builtinId="33" hidden="1" customBuiltin="1"/>
    <cellStyle name="Accent2" xfId="10464" builtinId="33" hidden="1" customBuiltin="1"/>
    <cellStyle name="Accent2" xfId="10289" builtinId="33" hidden="1" customBuiltin="1"/>
    <cellStyle name="Accent2" xfId="10320" builtinId="33" hidden="1" customBuiltin="1"/>
    <cellStyle name="Accent2" xfId="10482" builtinId="33" hidden="1" customBuiltin="1"/>
    <cellStyle name="Accent2" xfId="10509" builtinId="33" hidden="1" customBuiltin="1"/>
    <cellStyle name="Accent2" xfId="10532" builtinId="33" hidden="1" customBuiltin="1"/>
    <cellStyle name="Accent2" xfId="10554" builtinId="33" hidden="1" customBuiltin="1"/>
    <cellStyle name="Accent2" xfId="10584" builtinId="33" hidden="1" customBuiltin="1"/>
    <cellStyle name="Accent2" xfId="8421" builtinId="33" hidden="1" customBuiltin="1"/>
    <cellStyle name="Accent2" xfId="5118" builtinId="33" hidden="1" customBuiltin="1"/>
    <cellStyle name="Accent2" xfId="5613" builtinId="33" hidden="1" customBuiltin="1"/>
    <cellStyle name="Accent2" xfId="7783" builtinId="33" hidden="1" customBuiltin="1"/>
    <cellStyle name="Accent2" xfId="7902" builtinId="33" hidden="1" customBuiltin="1"/>
    <cellStyle name="Accent2" xfId="5958" builtinId="33" hidden="1" customBuiltin="1"/>
    <cellStyle name="Accent2" xfId="7920" builtinId="33" hidden="1" customBuiltin="1"/>
    <cellStyle name="Accent2" xfId="5752" builtinId="33" hidden="1" customBuiltin="1"/>
    <cellStyle name="Accent2" xfId="4763" builtinId="33" hidden="1" customBuiltin="1"/>
    <cellStyle name="Accent2" xfId="4704" builtinId="33" hidden="1" customBuiltin="1"/>
    <cellStyle name="Accent2" xfId="4502" builtinId="33" hidden="1" customBuiltin="1"/>
    <cellStyle name="Accent2" xfId="7810" builtinId="33" hidden="1" customBuiltin="1"/>
    <cellStyle name="Accent2" xfId="4898" builtinId="33" hidden="1" customBuiltin="1"/>
    <cellStyle name="Accent2" xfId="4410" builtinId="33" hidden="1" customBuiltin="1"/>
    <cellStyle name="Accent2" xfId="5615" builtinId="33" hidden="1" customBuiltin="1"/>
    <cellStyle name="Accent2" xfId="8385" builtinId="33" hidden="1" customBuiltin="1"/>
    <cellStyle name="Accent2" xfId="7930" builtinId="33" hidden="1" customBuiltin="1"/>
    <cellStyle name="Accent2" xfId="7815" builtinId="33" hidden="1" customBuiltin="1"/>
    <cellStyle name="Accent2" xfId="7821" builtinId="33" hidden="1" customBuiltin="1"/>
    <cellStyle name="Accent2" xfId="5568" builtinId="33" hidden="1" customBuiltin="1"/>
    <cellStyle name="Accent2" xfId="7592" builtinId="33" hidden="1" customBuiltin="1"/>
    <cellStyle name="Accent2" xfId="10692" builtinId="33" hidden="1" customBuiltin="1"/>
    <cellStyle name="Accent2" xfId="7617" builtinId="33" hidden="1" customBuiltin="1"/>
    <cellStyle name="Accent2" xfId="4176" builtinId="33" hidden="1" customBuiltin="1"/>
    <cellStyle name="Accent2" xfId="10805" builtinId="33" hidden="1" customBuiltin="1"/>
    <cellStyle name="Accent2" xfId="7737" builtinId="33" hidden="1" customBuiltin="1"/>
    <cellStyle name="Accent2" xfId="7682" builtinId="33" hidden="1" customBuiltin="1"/>
    <cellStyle name="Accent2" xfId="7680" builtinId="33" hidden="1" customBuiltin="1"/>
    <cellStyle name="Accent2" xfId="5811" builtinId="33" hidden="1" customBuiltin="1"/>
    <cellStyle name="Accent2" xfId="8270" builtinId="33" hidden="1" customBuiltin="1"/>
    <cellStyle name="Accent2" xfId="8243" builtinId="33" hidden="1" customBuiltin="1"/>
    <cellStyle name="Accent2" xfId="5407" builtinId="33" hidden="1" customBuiltin="1"/>
    <cellStyle name="Accent2" xfId="6256" builtinId="33" hidden="1" customBuiltin="1"/>
    <cellStyle name="Accent2" xfId="5493" builtinId="33" hidden="1" customBuiltin="1"/>
    <cellStyle name="Accent2" xfId="5104" builtinId="33" hidden="1" customBuiltin="1"/>
    <cellStyle name="Accent2" xfId="5103" builtinId="33" hidden="1" customBuiltin="1"/>
    <cellStyle name="Accent2" xfId="6205" builtinId="33" hidden="1" customBuiltin="1"/>
    <cellStyle name="Accent2" xfId="5562" builtinId="33" hidden="1" customBuiltin="1"/>
    <cellStyle name="Accent2" xfId="5247" builtinId="33" hidden="1" customBuiltin="1"/>
    <cellStyle name="Accent2" xfId="5389" builtinId="33" hidden="1" customBuiltin="1"/>
    <cellStyle name="Accent2" xfId="4115" builtinId="33" hidden="1" customBuiltin="1"/>
    <cellStyle name="Accent2" xfId="4381" builtinId="33" hidden="1" customBuiltin="1"/>
    <cellStyle name="Accent2" xfId="4491" builtinId="33" hidden="1" customBuiltin="1"/>
    <cellStyle name="Accent2" xfId="5141" builtinId="33" hidden="1" customBuiltin="1"/>
    <cellStyle name="Accent2" xfId="6032" builtinId="33" hidden="1" customBuiltin="1"/>
    <cellStyle name="Accent2" xfId="4362" builtinId="33" hidden="1" customBuiltin="1"/>
    <cellStyle name="Accent2" xfId="5375" builtinId="33" hidden="1" customBuiltin="1"/>
    <cellStyle name="Accent2" xfId="5060" builtinId="33" hidden="1" customBuiltin="1"/>
    <cellStyle name="Accent2" xfId="5912" builtinId="33" hidden="1" customBuiltin="1"/>
    <cellStyle name="Accent2" xfId="9211" builtinId="33" hidden="1" customBuiltin="1"/>
    <cellStyle name="Accent2" xfId="8787" builtinId="33" hidden="1" customBuiltin="1"/>
    <cellStyle name="Accent2" xfId="7845" builtinId="33" hidden="1" customBuiltin="1"/>
    <cellStyle name="Accent2" xfId="4863" builtinId="33" hidden="1" customBuiltin="1"/>
    <cellStyle name="Accent2" xfId="8865" builtinId="33" hidden="1" customBuiltin="1"/>
    <cellStyle name="Accent2" xfId="11021" builtinId="33" hidden="1" customBuiltin="1"/>
    <cellStyle name="Accent2" xfId="11048" builtinId="33" hidden="1" customBuiltin="1"/>
    <cellStyle name="Accent2" xfId="11078" builtinId="33" hidden="1" customBuiltin="1"/>
    <cellStyle name="Accent2" xfId="11105" builtinId="33" hidden="1" customBuiltin="1"/>
    <cellStyle name="Accent2" xfId="11131" builtinId="33" hidden="1" customBuiltin="1"/>
    <cellStyle name="Accent2" xfId="11002" builtinId="33" hidden="1" customBuiltin="1"/>
    <cellStyle name="Accent2" xfId="11177" builtinId="33" hidden="1" customBuiltin="1"/>
    <cellStyle name="Accent2" xfId="11209" builtinId="33" hidden="1" customBuiltin="1"/>
    <cellStyle name="Accent2" xfId="11244" builtinId="33" hidden="1" customBuiltin="1"/>
    <cellStyle name="Accent2" xfId="11280" builtinId="33" hidden="1" customBuiltin="1"/>
    <cellStyle name="Accent2" xfId="11311" builtinId="33" hidden="1" customBuiltin="1"/>
    <cellStyle name="Accent2" xfId="10998" builtinId="33" hidden="1" customBuiltin="1"/>
    <cellStyle name="Accent2" xfId="10983" builtinId="33" hidden="1" customBuiltin="1"/>
    <cellStyle name="Accent2" xfId="11331" builtinId="33" hidden="1" customBuiltin="1"/>
    <cellStyle name="Accent2" xfId="11363" builtinId="33" hidden="1" customBuiltin="1"/>
    <cellStyle name="Accent2" xfId="11393" builtinId="33" hidden="1" customBuiltin="1"/>
    <cellStyle name="Accent2" xfId="11419" builtinId="33" hidden="1" customBuiltin="1"/>
    <cellStyle name="Accent2" xfId="11185" builtinId="33" hidden="1" customBuiltin="1"/>
    <cellStyle name="Accent2" xfId="11474" builtinId="33" hidden="1" customBuiltin="1"/>
    <cellStyle name="Accent2" xfId="11505" builtinId="33" hidden="1" customBuiltin="1"/>
    <cellStyle name="Accent2" xfId="11538" builtinId="33" hidden="1" customBuiltin="1"/>
    <cellStyle name="Accent2" xfId="11570" builtinId="33" hidden="1" customBuiltin="1"/>
    <cellStyle name="Accent2" xfId="11598" builtinId="33" hidden="1" customBuiltin="1"/>
    <cellStyle name="Accent2" xfId="11345" builtinId="33" hidden="1" customBuiltin="1"/>
    <cellStyle name="Accent2" xfId="11445" builtinId="33" hidden="1" customBuiltin="1"/>
    <cellStyle name="Accent2" xfId="11617" builtinId="33" hidden="1" customBuiltin="1"/>
    <cellStyle name="Accent2" xfId="11644" builtinId="33" hidden="1" customBuiltin="1"/>
    <cellStyle name="Accent2" xfId="11670" builtinId="33" hidden="1" customBuiltin="1"/>
    <cellStyle name="Accent2" xfId="11698" builtinId="33" hidden="1" customBuiltin="1"/>
    <cellStyle name="Accent2" xfId="11729" builtinId="33" hidden="1" customBuiltin="1"/>
    <cellStyle name="Accent2" xfId="11772" builtinId="33" hidden="1" customBuiltin="1"/>
    <cellStyle name="Accent2" xfId="11803" builtinId="33" hidden="1" customBuiltin="1"/>
    <cellStyle name="Accent2" xfId="11836" builtinId="33" hidden="1" customBuiltin="1"/>
    <cellStyle name="Accent2" xfId="11867" builtinId="33" hidden="1" customBuiltin="1"/>
    <cellStyle name="Accent2" xfId="11894" builtinId="33" hidden="1" customBuiltin="1"/>
    <cellStyle name="Accent2" xfId="11713" builtinId="33" hidden="1" customBuiltin="1"/>
    <cellStyle name="Accent2" xfId="11743" builtinId="33" hidden="1" customBuiltin="1"/>
    <cellStyle name="Accent2" xfId="11913" builtinId="33" hidden="1" customBuiltin="1"/>
    <cellStyle name="Accent2" xfId="11939" builtinId="33" hidden="1" customBuiltin="1"/>
    <cellStyle name="Accent2" xfId="11968" builtinId="33" hidden="1" customBuiltin="1"/>
    <cellStyle name="Accent2" xfId="11997" builtinId="33" hidden="1" customBuiltin="1"/>
    <cellStyle name="Accent2" xfId="12024" builtinId="33" hidden="1" customBuiltin="1"/>
    <cellStyle name="Accent2" xfId="5435" builtinId="33" hidden="1" customBuiltin="1"/>
    <cellStyle name="Accent2" xfId="10926" builtinId="33" hidden="1" customBuiltin="1"/>
    <cellStyle name="Accent2" xfId="5909" builtinId="33" hidden="1" customBuiltin="1"/>
    <cellStyle name="Accent2" xfId="10033" builtinId="33" hidden="1" customBuiltin="1"/>
    <cellStyle name="Accent2" xfId="10928" builtinId="33" hidden="1" customBuiltin="1"/>
    <cellStyle name="Accent2" xfId="8654" builtinId="33" hidden="1" customBuiltin="1"/>
    <cellStyle name="Accent2" xfId="12175" builtinId="33" hidden="1" customBuiltin="1"/>
    <cellStyle name="Accent2" xfId="12196" builtinId="33" hidden="1" customBuiltin="1"/>
    <cellStyle name="Accent2" xfId="12219" builtinId="33" hidden="1" customBuiltin="1"/>
    <cellStyle name="Accent2" xfId="12240" builtinId="33" hidden="1" customBuiltin="1"/>
    <cellStyle name="Accent2" xfId="12261" builtinId="33" hidden="1" customBuiltin="1"/>
    <cellStyle name="Accent2" xfId="12158" builtinId="33" hidden="1" customBuiltin="1"/>
    <cellStyle name="Accent2" xfId="12300" builtinId="33" hidden="1" customBuiltin="1"/>
    <cellStyle name="Accent2" xfId="12331" builtinId="33" hidden="1" customBuiltin="1"/>
    <cellStyle name="Accent2" xfId="12367" builtinId="33" hidden="1" customBuiltin="1"/>
    <cellStyle name="Accent2" xfId="12397" builtinId="33" hidden="1" customBuiltin="1"/>
    <cellStyle name="Accent2" xfId="12429" builtinId="33" hidden="1" customBuiltin="1"/>
    <cellStyle name="Accent2" xfId="12154" builtinId="33" hidden="1" customBuiltin="1"/>
    <cellStyle name="Accent2" xfId="12144" builtinId="33" hidden="1" customBuiltin="1"/>
    <cellStyle name="Accent2" xfId="12451" builtinId="33" hidden="1" customBuiltin="1"/>
    <cellStyle name="Accent2" xfId="12481" builtinId="33" hidden="1" customBuiltin="1"/>
    <cellStyle name="Accent2" xfId="12508" builtinId="33" hidden="1" customBuiltin="1"/>
    <cellStyle name="Accent2" xfId="12534" builtinId="33" hidden="1" customBuiltin="1"/>
    <cellStyle name="Accent2" xfId="12308" builtinId="33" hidden="1" customBuiltin="1"/>
    <cellStyle name="Accent2" xfId="12583" builtinId="33" hidden="1" customBuiltin="1"/>
    <cellStyle name="Accent2" xfId="12614" builtinId="33" hidden="1" customBuiltin="1"/>
    <cellStyle name="Accent2" xfId="12646" builtinId="33" hidden="1" customBuiltin="1"/>
    <cellStyle name="Accent2" xfId="12676" builtinId="33" hidden="1" customBuiltin="1"/>
    <cellStyle name="Accent2" xfId="12703" builtinId="33" hidden="1" customBuiltin="1"/>
    <cellStyle name="Accent2" xfId="12464" builtinId="33" hidden="1" customBuiltin="1"/>
    <cellStyle name="Accent2" xfId="12556" builtinId="33" hidden="1" customBuiltin="1"/>
    <cellStyle name="Accent2" xfId="12721" builtinId="33" hidden="1" customBuiltin="1"/>
    <cellStyle name="Accent2" xfId="12749" builtinId="33" hidden="1" customBuiltin="1"/>
    <cellStyle name="Accent2" xfId="12776" builtinId="33" hidden="1" customBuiltin="1"/>
    <cellStyle name="Accent2" xfId="12805" builtinId="33" hidden="1" customBuiltin="1"/>
    <cellStyle name="Accent2" xfId="12837" builtinId="33" hidden="1" customBuiltin="1"/>
    <cellStyle name="Accent2" xfId="12877" builtinId="33" hidden="1" customBuiltin="1"/>
    <cellStyle name="Accent2" xfId="12907" builtinId="33" hidden="1" customBuiltin="1"/>
    <cellStyle name="Accent2" xfId="12939" builtinId="33" hidden="1" customBuiltin="1"/>
    <cellStyle name="Accent2" xfId="12968" builtinId="33" hidden="1" customBuiltin="1"/>
    <cellStyle name="Accent2" xfId="12995" builtinId="33" hidden="1" customBuiltin="1"/>
    <cellStyle name="Accent2" xfId="12822" builtinId="33" hidden="1" customBuiltin="1"/>
    <cellStyle name="Accent2" xfId="12850" builtinId="33" hidden="1" customBuiltin="1"/>
    <cellStyle name="Accent2" xfId="13014" builtinId="33" hidden="1" customBuiltin="1"/>
    <cellStyle name="Accent2" xfId="13041" builtinId="33" hidden="1" customBuiltin="1"/>
    <cellStyle name="Accent2" xfId="13066" builtinId="33" hidden="1" customBuiltin="1"/>
    <cellStyle name="Accent2" xfId="13092" builtinId="33" hidden="1" customBuiltin="1"/>
    <cellStyle name="Accent2" xfId="13115" builtinId="33" hidden="1" customBuiltin="1"/>
    <cellStyle name="Accent2" xfId="5223" builtinId="33" hidden="1" customBuiltin="1"/>
    <cellStyle name="Accent2" xfId="4589" builtinId="33" hidden="1" customBuiltin="1"/>
    <cellStyle name="Accent2" xfId="10658" builtinId="33" hidden="1" customBuiltin="1"/>
    <cellStyle name="Accent2" xfId="5858" builtinId="33" hidden="1" customBuiltin="1"/>
    <cellStyle name="Accent2" xfId="4967" builtinId="33" hidden="1" customBuiltin="1"/>
    <cellStyle name="Accent2" xfId="11091" builtinId="33" hidden="1" customBuiltin="1"/>
    <cellStyle name="Accent2" xfId="5289" builtinId="33" hidden="1" customBuiltin="1"/>
    <cellStyle name="Accent2" xfId="6275" builtinId="33" hidden="1" customBuiltin="1"/>
    <cellStyle name="Accent2" xfId="11607" builtinId="33" hidden="1" customBuiltin="1"/>
    <cellStyle name="Accent2" xfId="7778" builtinId="33" hidden="1" customBuiltin="1"/>
    <cellStyle name="Accent2" xfId="10645" builtinId="33" hidden="1" customBuiltin="1"/>
    <cellStyle name="Accent2" xfId="7538" builtinId="33" hidden="1" customBuiltin="1"/>
    <cellStyle name="Accent2" xfId="11645" builtinId="33" hidden="1" customBuiltin="1"/>
    <cellStyle name="Accent2" xfId="10563" builtinId="33" hidden="1" customBuiltin="1"/>
    <cellStyle name="Accent2" xfId="4298" builtinId="33" hidden="1" customBuiltin="1"/>
    <cellStyle name="Accent2" xfId="10630" builtinId="33" hidden="1" customBuiltin="1"/>
    <cellStyle name="Accent2" xfId="5498" builtinId="33" hidden="1" customBuiltin="1"/>
    <cellStyle name="Accent2" xfId="8291" builtinId="33" hidden="1" customBuiltin="1"/>
    <cellStyle name="Accent2" xfId="9243" builtinId="33" hidden="1" customBuiltin="1"/>
    <cellStyle name="Accent2" xfId="13142" builtinId="33" hidden="1" customBuiltin="1"/>
    <cellStyle name="Accent2" xfId="13180" builtinId="33" hidden="1" customBuiltin="1"/>
    <cellStyle name="Accent2" xfId="13216" builtinId="33" hidden="1" customBuiltin="1"/>
    <cellStyle name="Accent2" xfId="13251" builtinId="33" hidden="1" customBuiltin="1"/>
    <cellStyle name="Accent2" xfId="11329" builtinId="33" hidden="1" customBuiltin="1"/>
    <cellStyle name="Accent2" xfId="13314" builtinId="33" hidden="1" customBuiltin="1"/>
    <cellStyle name="Accent2" xfId="13347" builtinId="33" hidden="1" customBuiltin="1"/>
    <cellStyle name="Accent2" xfId="13382" builtinId="33" hidden="1" customBuiltin="1"/>
    <cellStyle name="Accent2" xfId="13415" builtinId="33" hidden="1" customBuiltin="1"/>
    <cellStyle name="Accent2" xfId="13445" builtinId="33" hidden="1" customBuiltin="1"/>
    <cellStyle name="Accent2" xfId="13162" builtinId="33" hidden="1" customBuiltin="1"/>
    <cellStyle name="Accent2" xfId="13284" builtinId="33" hidden="1" customBuiltin="1"/>
    <cellStyle name="Accent2" xfId="13466" builtinId="33" hidden="1" customBuiltin="1"/>
    <cellStyle name="Accent2" xfId="13501" builtinId="33" hidden="1" customBuiltin="1"/>
    <cellStyle name="Accent2" xfId="13537" builtinId="33" hidden="1" customBuiltin="1"/>
    <cellStyle name="Accent2" xfId="13571" builtinId="33" hidden="1" customBuiltin="1"/>
    <cellStyle name="Accent2" xfId="13611" builtinId="33" hidden="1" customBuiltin="1"/>
    <cellStyle name="Accent2" xfId="13656" builtinId="33" hidden="1" customBuiltin="1"/>
    <cellStyle name="Accent2" xfId="13689" builtinId="33" hidden="1" customBuiltin="1"/>
    <cellStyle name="Accent2" xfId="13724" builtinId="33" hidden="1" customBuiltin="1"/>
    <cellStyle name="Accent2" xfId="13757" builtinId="33" hidden="1" customBuiltin="1"/>
    <cellStyle name="Accent2" xfId="13787" builtinId="33" hidden="1" customBuiltin="1"/>
    <cellStyle name="Accent2" xfId="13594" builtinId="33" hidden="1" customBuiltin="1"/>
    <cellStyle name="Accent2" xfId="13626" builtinId="33" hidden="1" customBuiltin="1"/>
    <cellStyle name="Accent2" xfId="13808" builtinId="33" hidden="1" customBuiltin="1"/>
    <cellStyle name="Accent2" xfId="13843" builtinId="33" hidden="1" customBuiltin="1"/>
    <cellStyle name="Accent2" xfId="13879" builtinId="33" hidden="1" customBuiltin="1"/>
    <cellStyle name="Accent2" xfId="13913" builtinId="33" hidden="1" customBuiltin="1"/>
    <cellStyle name="Accent2" xfId="13958" builtinId="33" hidden="1" customBuiltin="1"/>
    <cellStyle name="Accent2" xfId="14318" builtinId="33" hidden="1" customBuiltin="1"/>
    <cellStyle name="Accent2" xfId="14339" builtinId="33" hidden="1" customBuiltin="1"/>
    <cellStyle name="Accent2" xfId="14361" builtinId="33" hidden="1" customBuiltin="1"/>
    <cellStyle name="Accent2" xfId="14383" builtinId="33" hidden="1" customBuiltin="1"/>
    <cellStyle name="Accent2" xfId="14404" builtinId="33" hidden="1" customBuiltin="1"/>
    <cellStyle name="Accent2" xfId="14446" builtinId="33" hidden="1" customBuiltin="1"/>
    <cellStyle name="Accent2" xfId="14847" builtinId="33" hidden="1" customBuiltin="1"/>
    <cellStyle name="Accent2" xfId="14872" builtinId="33" hidden="1" customBuiltin="1"/>
    <cellStyle name="Accent2" xfId="14899" builtinId="33" hidden="1" customBuiltin="1"/>
    <cellStyle name="Accent2" xfId="14922" builtinId="33" hidden="1" customBuiltin="1"/>
    <cellStyle name="Accent2" xfId="14946" builtinId="33" hidden="1" customBuiltin="1"/>
    <cellStyle name="Accent2" xfId="14830" builtinId="33" hidden="1" customBuiltin="1"/>
    <cellStyle name="Accent2" xfId="14982" builtinId="33" hidden="1" customBuiltin="1"/>
    <cellStyle name="Accent2" xfId="15013" builtinId="33" hidden="1" customBuiltin="1"/>
    <cellStyle name="Accent2" xfId="15048" builtinId="33" hidden="1" customBuiltin="1"/>
    <cellStyle name="Accent2" xfId="15080" builtinId="33" hidden="1" customBuiltin="1"/>
    <cellStyle name="Accent2" xfId="15112" builtinId="33" hidden="1" customBuiltin="1"/>
    <cellStyle name="Accent2" xfId="14826" builtinId="33" hidden="1" customBuiltin="1"/>
    <cellStyle name="Accent2" xfId="14814" builtinId="33" hidden="1" customBuiltin="1"/>
    <cellStyle name="Accent2" xfId="15131" builtinId="33" hidden="1" customBuiltin="1"/>
    <cellStyle name="Accent2" xfId="15158" builtinId="33" hidden="1" customBuiltin="1"/>
    <cellStyle name="Accent2" xfId="15182" builtinId="33" hidden="1" customBuiltin="1"/>
    <cellStyle name="Accent2" xfId="15206" builtinId="33" hidden="1" customBuiltin="1"/>
    <cellStyle name="Accent2" xfId="14991" builtinId="33" hidden="1" customBuiltin="1"/>
    <cellStyle name="Accent2" xfId="15250" builtinId="33" hidden="1" customBuiltin="1"/>
    <cellStyle name="Accent2" xfId="15280" builtinId="33" hidden="1" customBuiltin="1"/>
    <cellStyle name="Accent2" xfId="15312" builtinId="33" hidden="1" customBuiltin="1"/>
    <cellStyle name="Accent2" xfId="15343" builtinId="33" hidden="1" customBuiltin="1"/>
    <cellStyle name="Accent2" xfId="15370" builtinId="33" hidden="1" customBuiltin="1"/>
    <cellStyle name="Accent2" xfId="15143" builtinId="33" hidden="1" customBuiltin="1"/>
    <cellStyle name="Accent2" xfId="15227" builtinId="33" hidden="1" customBuiltin="1"/>
    <cellStyle name="Accent2" xfId="15388" builtinId="33" hidden="1" customBuiltin="1"/>
    <cellStyle name="Accent2" xfId="15412" builtinId="33" hidden="1" customBuiltin="1"/>
    <cellStyle name="Accent2" xfId="15437" builtinId="33" hidden="1" customBuiltin="1"/>
    <cellStyle name="Accent2" xfId="15461" builtinId="33" hidden="1" customBuiltin="1"/>
    <cellStyle name="Accent2" xfId="15491" builtinId="33" hidden="1" customBuiltin="1"/>
    <cellStyle name="Accent2" xfId="15528" builtinId="33" hidden="1" customBuiltin="1"/>
    <cellStyle name="Accent2" xfId="15558" builtinId="33" hidden="1" customBuiltin="1"/>
    <cellStyle name="Accent2" xfId="15590" builtinId="33" hidden="1" customBuiltin="1"/>
    <cellStyle name="Accent2" xfId="15620" builtinId="33" hidden="1" customBuiltin="1"/>
    <cellStyle name="Accent2" xfId="15647" builtinId="33" hidden="1" customBuiltin="1"/>
    <cellStyle name="Accent2" xfId="15476" builtinId="33" hidden="1" customBuiltin="1"/>
    <cellStyle name="Accent2" xfId="15505" builtinId="33" hidden="1" customBuiltin="1"/>
    <cellStyle name="Accent2" xfId="15665" builtinId="33" hidden="1" customBuiltin="1"/>
    <cellStyle name="Accent2" xfId="15689" builtinId="33" hidden="1" customBuiltin="1"/>
    <cellStyle name="Accent2" xfId="15713" builtinId="33" hidden="1" customBuiltin="1"/>
    <cellStyle name="Accent2" xfId="15736" builtinId="33" hidden="1" customBuiltin="1"/>
    <cellStyle name="Accent2" xfId="15762" builtinId="33" hidden="1" customBuiltin="1"/>
    <cellStyle name="Accent2" xfId="14490" builtinId="33" hidden="1" customBuiltin="1"/>
    <cellStyle name="Accent2" xfId="14736" builtinId="33" hidden="1" customBuiltin="1"/>
    <cellStyle name="Accent2" xfId="14539" builtinId="33" hidden="1" customBuiltin="1"/>
    <cellStyle name="Accent2" xfId="14507" builtinId="33" hidden="1" customBuiltin="1"/>
    <cellStyle name="Accent2" xfId="14738" builtinId="33" hidden="1" customBuiltin="1"/>
    <cellStyle name="Accent2" xfId="14499" builtinId="33" hidden="1" customBuiltin="1"/>
    <cellStyle name="Accent2" xfId="15918" builtinId="33" hidden="1" customBuiltin="1"/>
    <cellStyle name="Accent2" xfId="15939" builtinId="33" hidden="1" customBuiltin="1"/>
    <cellStyle name="Accent2" xfId="15962" builtinId="33" hidden="1" customBuiltin="1"/>
    <cellStyle name="Accent2" xfId="15983" builtinId="33" hidden="1" customBuiltin="1"/>
    <cellStyle name="Accent2" xfId="16004" builtinId="33" hidden="1" customBuiltin="1"/>
    <cellStyle name="Accent2" xfId="15902" builtinId="33" hidden="1" customBuiltin="1"/>
    <cellStyle name="Accent2" xfId="16038" builtinId="33" hidden="1" customBuiltin="1"/>
    <cellStyle name="Accent2" xfId="16069" builtinId="33" hidden="1" customBuiltin="1"/>
    <cellStyle name="Accent2" xfId="16105" builtinId="33" hidden="1" customBuiltin="1"/>
    <cellStyle name="Accent2" xfId="16135" builtinId="33" hidden="1" customBuiltin="1"/>
    <cellStyle name="Accent2" xfId="16166" builtinId="33" hidden="1" customBuiltin="1"/>
    <cellStyle name="Accent2" xfId="15898" builtinId="33" hidden="1" customBuiltin="1"/>
    <cellStyle name="Accent2" xfId="15889" builtinId="33" hidden="1" customBuiltin="1"/>
    <cellStyle name="Accent2" xfId="16186" builtinId="33" hidden="1" customBuiltin="1"/>
    <cellStyle name="Accent2" xfId="16215" builtinId="33" hidden="1" customBuiltin="1"/>
    <cellStyle name="Accent2" xfId="16239" builtinId="33" hidden="1" customBuiltin="1"/>
    <cellStyle name="Accent2" xfId="16265" builtinId="33" hidden="1" customBuiltin="1"/>
    <cellStyle name="Accent2" xfId="16046" builtinId="33" hidden="1" customBuiltin="1"/>
    <cellStyle name="Accent2" xfId="16311" builtinId="33" hidden="1" customBuiltin="1"/>
    <cellStyle name="Accent2" xfId="16341" builtinId="33" hidden="1" customBuiltin="1"/>
    <cellStyle name="Accent2" xfId="16373" builtinId="33" hidden="1" customBuiltin="1"/>
    <cellStyle name="Accent2" xfId="16402" builtinId="33" hidden="1" customBuiltin="1"/>
    <cellStyle name="Accent2" xfId="16429" builtinId="33" hidden="1" customBuiltin="1"/>
    <cellStyle name="Accent2" xfId="16200" builtinId="33" hidden="1" customBuiltin="1"/>
    <cellStyle name="Accent2" xfId="16288" builtinId="33" hidden="1" customBuiltin="1"/>
    <cellStyle name="Accent2" xfId="16446" builtinId="33" hidden="1" customBuiltin="1"/>
    <cellStyle name="Accent2" xfId="16471" builtinId="33" hidden="1" customBuiltin="1"/>
    <cellStyle name="Accent2" xfId="16492" builtinId="33" hidden="1" customBuiltin="1"/>
    <cellStyle name="Accent2" xfId="16515" builtinId="33" hidden="1" customBuiltin="1"/>
    <cellStyle name="Accent2" xfId="16545" builtinId="33" hidden="1" customBuiltin="1"/>
    <cellStyle name="Accent2" xfId="16581" builtinId="33" hidden="1" customBuiltin="1"/>
    <cellStyle name="Accent2" xfId="16611" builtinId="33" hidden="1" customBuiltin="1"/>
    <cellStyle name="Accent2" xfId="16644" builtinId="33" hidden="1" customBuiltin="1"/>
    <cellStyle name="Accent2" xfId="16674" builtinId="33" hidden="1" customBuiltin="1"/>
    <cellStyle name="Accent2" xfId="16701" builtinId="33" hidden="1" customBuiltin="1"/>
    <cellStyle name="Accent2" xfId="16528" builtinId="33" hidden="1" customBuiltin="1"/>
    <cellStyle name="Accent2" xfId="16558" builtinId="33" hidden="1" customBuiltin="1"/>
    <cellStyle name="Accent2" xfId="16719" builtinId="33" hidden="1" customBuiltin="1"/>
    <cellStyle name="Accent2" xfId="16744" builtinId="33" hidden="1" customBuiltin="1"/>
    <cellStyle name="Accent2" xfId="16766" builtinId="33" hidden="1" customBuiltin="1"/>
    <cellStyle name="Accent2" xfId="16788" builtinId="33" hidden="1" customBuiltin="1"/>
    <cellStyle name="Accent2" xfId="16818" builtinId="33" hidden="1" customBuiltin="1"/>
    <cellStyle name="Accent2" xfId="14703" builtinId="33" hidden="1" customBuiltin="1"/>
    <cellStyle name="Accent2" xfId="5660" builtinId="33" hidden="1" customBuiltin="1"/>
    <cellStyle name="Accent2" xfId="8418" builtinId="33" hidden="1" customBuiltin="1"/>
    <cellStyle name="Accent2" xfId="14161" builtinId="33" hidden="1" customBuiltin="1"/>
    <cellStyle name="Accent2" xfId="14254" builtinId="33" hidden="1" customBuiltin="1"/>
    <cellStyle name="Accent2" xfId="6179" builtinId="33" hidden="1" customBuiltin="1"/>
    <cellStyle name="Accent2" xfId="14267" builtinId="33" hidden="1" customBuiltin="1"/>
    <cellStyle name="Accent2" xfId="8237" builtinId="33" hidden="1" customBuiltin="1"/>
    <cellStyle name="Accent2" xfId="7657" builtinId="33" hidden="1" customBuiltin="1"/>
    <cellStyle name="Accent2" xfId="10826" builtinId="33" hidden="1" customBuiltin="1"/>
    <cellStyle name="Accent2" xfId="5285" builtinId="33" hidden="1" customBuiltin="1"/>
    <cellStyle name="Accent2" xfId="14187" builtinId="33" hidden="1" customBuiltin="1"/>
    <cellStyle name="Accent2" xfId="4477" builtinId="33" hidden="1" customBuiltin="1"/>
    <cellStyle name="Accent2" xfId="10828" builtinId="33" hidden="1" customBuiltin="1"/>
    <cellStyle name="Accent2" xfId="4330" builtinId="33" hidden="1" customBuiltin="1"/>
    <cellStyle name="Accent2" xfId="14677" builtinId="33" hidden="1" customBuiltin="1"/>
    <cellStyle name="Accent2" xfId="14274" builtinId="33" hidden="1" customBuiltin="1"/>
    <cellStyle name="Accent2" xfId="14192" builtinId="33" hidden="1" customBuiltin="1"/>
    <cellStyle name="Accent2" xfId="14196" builtinId="33" hidden="1" customBuiltin="1"/>
    <cellStyle name="Accent2" xfId="7943" builtinId="33" hidden="1" customBuiltin="1"/>
    <cellStyle name="Accent2" xfId="14009" builtinId="33" hidden="1" customBuiltin="1"/>
    <cellStyle name="Accent2" xfId="16903" builtinId="33" hidden="1" customBuiltin="1"/>
    <cellStyle name="Accent2" xfId="14029" builtinId="33" hidden="1" customBuiltin="1"/>
    <cellStyle name="Accent2" xfId="4458" builtinId="33" hidden="1" customBuiltin="1"/>
    <cellStyle name="Accent2" xfId="17001" builtinId="33" hidden="1" customBuiltin="1"/>
    <cellStyle name="Accent2" xfId="14116" builtinId="33" hidden="1" customBuiltin="1"/>
    <cellStyle name="Accent2" xfId="14077" builtinId="33" hidden="1" customBuiltin="1"/>
    <cellStyle name="Accent2" xfId="14075" builtinId="33" hidden="1" customBuiltin="1"/>
    <cellStyle name="Accent2" xfId="4238" builtinId="33" hidden="1" customBuiltin="1"/>
    <cellStyle name="Accent2" xfId="14576" builtinId="33" hidden="1" customBuiltin="1"/>
    <cellStyle name="Accent2" xfId="14555" builtinId="33" hidden="1" customBuiltin="1"/>
    <cellStyle name="Accent2" xfId="6086" builtinId="33" hidden="1" customBuiltin="1"/>
    <cellStyle name="Accent2" xfId="5907" builtinId="33" hidden="1" customBuiltin="1"/>
    <cellStyle name="Accent2" xfId="10756" builtinId="33" hidden="1" customBuiltin="1"/>
    <cellStyle name="Accent2" xfId="5955" builtinId="33" hidden="1" customBuiltin="1"/>
    <cellStyle name="Accent2" xfId="5714" builtinId="33" hidden="1" customBuiltin="1"/>
    <cellStyle name="Accent2" xfId="6297" builtinId="33" hidden="1" customBuiltin="1"/>
    <cellStyle name="Accent2" xfId="4970" builtinId="33" hidden="1" customBuiltin="1"/>
    <cellStyle name="Accent2" xfId="5034" builtinId="33" hidden="1" customBuiltin="1"/>
    <cellStyle name="Accent2" xfId="7272" builtinId="33" hidden="1" customBuiltin="1"/>
    <cellStyle name="Accent2" xfId="6267" builtinId="33" hidden="1" customBuiltin="1"/>
    <cellStyle name="Accent2" xfId="4616" builtinId="33" hidden="1" customBuiltin="1"/>
    <cellStyle name="Accent2" xfId="4205" builtinId="33" hidden="1" customBuiltin="1"/>
    <cellStyle name="Accent2" xfId="4223" builtinId="33" hidden="1" customBuiltin="1"/>
    <cellStyle name="Accent2" xfId="13096" builtinId="33" hidden="1" customBuiltin="1"/>
    <cellStyle name="Accent2" xfId="11665" builtinId="33" hidden="1" customBuiltin="1"/>
    <cellStyle name="Accent2" xfId="5422" builtinId="33" hidden="1" customBuiltin="1"/>
    <cellStyle name="Accent2" xfId="5079" builtinId="33" hidden="1" customBuiltin="1"/>
    <cellStyle name="Accent2" xfId="4465" builtinId="33" hidden="1" customBuiltin="1"/>
    <cellStyle name="Accent2" xfId="15470" builtinId="33" hidden="1" customBuiltin="1"/>
    <cellStyle name="Accent2" xfId="15055" builtinId="33" hidden="1" customBuiltin="1"/>
    <cellStyle name="Accent2" xfId="14213" builtinId="33" hidden="1" customBuiltin="1"/>
    <cellStyle name="Accent2" xfId="4609" builtinId="33" hidden="1" customBuiltin="1"/>
    <cellStyle name="Accent2" xfId="15134" builtinId="33" hidden="1" customBuiltin="1"/>
    <cellStyle name="Accent2" xfId="17178" builtinId="33" hidden="1" customBuiltin="1"/>
    <cellStyle name="Accent2" xfId="17204" builtinId="33" hidden="1" customBuiltin="1"/>
    <cellStyle name="Accent2" xfId="17230" builtinId="33" hidden="1" customBuiltin="1"/>
    <cellStyle name="Accent2" xfId="17257" builtinId="33" hidden="1" customBuiltin="1"/>
    <cellStyle name="Accent2" xfId="17282" builtinId="33" hidden="1" customBuiltin="1"/>
    <cellStyle name="Accent2" xfId="17159" builtinId="33" hidden="1" customBuiltin="1"/>
    <cellStyle name="Accent2" xfId="17323" builtinId="33" hidden="1" customBuiltin="1"/>
    <cellStyle name="Accent2" xfId="17356" builtinId="33" hidden="1" customBuiltin="1"/>
    <cellStyle name="Accent2" xfId="17391" builtinId="33" hidden="1" customBuiltin="1"/>
    <cellStyle name="Accent2" xfId="17424" builtinId="33" hidden="1" customBuiltin="1"/>
    <cellStyle name="Accent2" xfId="17455" builtinId="33" hidden="1" customBuiltin="1"/>
    <cellStyle name="Accent2" xfId="17155" builtinId="33" hidden="1" customBuiltin="1"/>
    <cellStyle name="Accent2" xfId="17143" builtinId="33" hidden="1" customBuiltin="1"/>
    <cellStyle name="Accent2" xfId="17476" builtinId="33" hidden="1" customBuiltin="1"/>
    <cellStyle name="Accent2" xfId="17505" builtinId="33" hidden="1" customBuiltin="1"/>
    <cellStyle name="Accent2" xfId="17533" builtinId="33" hidden="1" customBuiltin="1"/>
    <cellStyle name="Accent2" xfId="17558" builtinId="33" hidden="1" customBuiltin="1"/>
    <cellStyle name="Accent2" xfId="17332" builtinId="33" hidden="1" customBuiltin="1"/>
    <cellStyle name="Accent2" xfId="17606" builtinId="33" hidden="1" customBuiltin="1"/>
    <cellStyle name="Accent2" xfId="17637" builtinId="33" hidden="1" customBuiltin="1"/>
    <cellStyle name="Accent2" xfId="17669" builtinId="33" hidden="1" customBuiltin="1"/>
    <cellStyle name="Accent2" xfId="17699" builtinId="33" hidden="1" customBuiltin="1"/>
    <cellStyle name="Accent2" xfId="17728" builtinId="33" hidden="1" customBuiltin="1"/>
    <cellStyle name="Accent2" xfId="17488" builtinId="33" hidden="1" customBuiltin="1"/>
    <cellStyle name="Accent2" xfId="17581" builtinId="33" hidden="1" customBuiltin="1"/>
    <cellStyle name="Accent2" xfId="17746" builtinId="33" hidden="1" customBuiltin="1"/>
    <cellStyle name="Accent2" xfId="17772" builtinId="33" hidden="1" customBuiltin="1"/>
    <cellStyle name="Accent2" xfId="17799" builtinId="33" hidden="1" customBuiltin="1"/>
    <cellStyle name="Accent2" xfId="17823" builtinId="33" hidden="1" customBuiltin="1"/>
    <cellStyle name="Accent2" xfId="17852" builtinId="33" hidden="1" customBuiltin="1"/>
    <cellStyle name="Accent2" xfId="17890" builtinId="33" hidden="1" customBuiltin="1"/>
    <cellStyle name="Accent2" xfId="17921" builtinId="33" hidden="1" customBuiltin="1"/>
    <cellStyle name="Accent2" xfId="17953" builtinId="33" hidden="1" customBuiltin="1"/>
    <cellStyle name="Accent2" xfId="17984" builtinId="33" hidden="1" customBuiltin="1"/>
    <cellStyle name="Accent2" xfId="18012" builtinId="33" hidden="1" customBuiltin="1"/>
    <cellStyle name="Accent2" xfId="17837" builtinId="33" hidden="1" customBuiltin="1"/>
    <cellStyle name="Accent2" xfId="17865" builtinId="33" hidden="1" customBuiltin="1"/>
    <cellStyle name="Accent2" xfId="18030" builtinId="33" hidden="1" customBuiltin="1"/>
    <cellStyle name="Accent2" xfId="18054" builtinId="33" hidden="1" customBuiltin="1"/>
    <cellStyle name="Accent2" xfId="18080" builtinId="33" hidden="1" customBuiltin="1"/>
    <cellStyle name="Accent2" xfId="18104" builtinId="33" hidden="1" customBuiltin="1"/>
    <cellStyle name="Accent2" xfId="18130" builtinId="33" hidden="1" customBuiltin="1"/>
    <cellStyle name="Accent2" xfId="7616" builtinId="33" hidden="1" customBuiltin="1"/>
    <cellStyle name="Accent2" xfId="17093" builtinId="33" hidden="1" customBuiltin="1"/>
    <cellStyle name="Accent2" xfId="10227" builtinId="33" hidden="1" customBuiltin="1"/>
    <cellStyle name="Accent2" xfId="16277" builtinId="33" hidden="1" customBuiltin="1"/>
    <cellStyle name="Accent2" xfId="17095" builtinId="33" hidden="1" customBuiltin="1"/>
    <cellStyle name="Accent2" xfId="14925" builtinId="33" hidden="1" customBuiltin="1"/>
    <cellStyle name="Accent2" xfId="18280" builtinId="33" hidden="1" customBuiltin="1"/>
    <cellStyle name="Accent2" xfId="18301" builtinId="33" hidden="1" customBuiltin="1"/>
    <cellStyle name="Accent2" xfId="18324" builtinId="33" hidden="1" customBuiltin="1"/>
    <cellStyle name="Accent2" xfId="18345" builtinId="33" hidden="1" customBuiltin="1"/>
    <cellStyle name="Accent2" xfId="18366" builtinId="33" hidden="1" customBuiltin="1"/>
    <cellStyle name="Accent2" xfId="18264" builtinId="33" hidden="1" customBuiltin="1"/>
    <cellStyle name="Accent2" xfId="18402" builtinId="33" hidden="1" customBuiltin="1"/>
    <cellStyle name="Accent2" xfId="18434" builtinId="33" hidden="1" customBuiltin="1"/>
    <cellStyle name="Accent2" xfId="18469" builtinId="33" hidden="1" customBuiltin="1"/>
    <cellStyle name="Accent2" xfId="18500" builtinId="33" hidden="1" customBuiltin="1"/>
    <cellStyle name="Accent2" xfId="18532" builtinId="33" hidden="1" customBuiltin="1"/>
    <cellStyle name="Accent2" xfId="18260" builtinId="33" hidden="1" customBuiltin="1"/>
    <cellStyle name="Accent2" xfId="18251" builtinId="33" hidden="1" customBuiltin="1"/>
    <cellStyle name="Accent2" xfId="18551" builtinId="33" hidden="1" customBuiltin="1"/>
    <cellStyle name="Accent2" xfId="18580" builtinId="33" hidden="1" customBuiltin="1"/>
    <cellStyle name="Accent2" xfId="18606" builtinId="33" hidden="1" customBuiltin="1"/>
    <cellStyle name="Accent2" xfId="18632" builtinId="33" hidden="1" customBuiltin="1"/>
    <cellStyle name="Accent2" xfId="18411" builtinId="33" hidden="1" customBuiltin="1"/>
    <cellStyle name="Accent2" xfId="18679" builtinId="33" hidden="1" customBuiltin="1"/>
    <cellStyle name="Accent2" xfId="18711" builtinId="33" hidden="1" customBuiltin="1"/>
    <cellStyle name="Accent2" xfId="18743" builtinId="33" hidden="1" customBuiltin="1"/>
    <cellStyle name="Accent2" xfId="18773" builtinId="33" hidden="1" customBuiltin="1"/>
    <cellStyle name="Accent2" xfId="18801" builtinId="33" hidden="1" customBuiltin="1"/>
    <cellStyle name="Accent2" xfId="18564" builtinId="33" hidden="1" customBuiltin="1"/>
    <cellStyle name="Accent2" xfId="18654" builtinId="33" hidden="1" customBuiltin="1"/>
    <cellStyle name="Accent2" xfId="18819" builtinId="33" hidden="1" customBuiltin="1"/>
    <cellStyle name="Accent2" xfId="18845" builtinId="33" hidden="1" customBuiltin="1"/>
    <cellStyle name="Accent2" xfId="18871" builtinId="33" hidden="1" customBuiltin="1"/>
    <cellStyle name="Accent2" xfId="18895" builtinId="33" hidden="1" customBuiltin="1"/>
    <cellStyle name="Accent2" xfId="18925" builtinId="33" hidden="1" customBuiltin="1"/>
    <cellStyle name="Accent2" xfId="18962" builtinId="33" hidden="1" customBuiltin="1"/>
    <cellStyle name="Accent2" xfId="18993" builtinId="33" hidden="1" customBuiltin="1"/>
    <cellStyle name="Accent2" xfId="19025" builtinId="33" hidden="1" customBuiltin="1"/>
    <cellStyle name="Accent2" xfId="19056" builtinId="33" hidden="1" customBuiltin="1"/>
    <cellStyle name="Accent2" xfId="19084" builtinId="33" hidden="1" customBuiltin="1"/>
    <cellStyle name="Accent2" xfId="18910" builtinId="33" hidden="1" customBuiltin="1"/>
    <cellStyle name="Accent2" xfId="18937" builtinId="33" hidden="1" customBuiltin="1"/>
    <cellStyle name="Accent2" xfId="19102" builtinId="33" hidden="1" customBuiltin="1"/>
    <cellStyle name="Accent2" xfId="19127" builtinId="33" hidden="1" customBuiltin="1"/>
    <cellStyle name="Accent2" xfId="19150" builtinId="33" hidden="1" customBuiltin="1"/>
    <cellStyle name="Accent2" xfId="19174" builtinId="33" hidden="1" customBuiltin="1"/>
    <cellStyle name="Accent2" xfId="19196" builtinId="33" hidden="1" customBuiltin="1"/>
    <cellStyle name="Accent2" xfId="6117" builtinId="33" hidden="1" customBuiltin="1"/>
    <cellStyle name="Accent2" xfId="4594" builtinId="33" hidden="1" customBuiltin="1"/>
    <cellStyle name="Accent2" xfId="16874" builtinId="33" hidden="1" customBuiltin="1"/>
    <cellStyle name="Accent2" xfId="5061" builtinId="33" hidden="1" customBuiltin="1"/>
    <cellStyle name="Accent2" xfId="7656" builtinId="33" hidden="1" customBuiltin="1"/>
    <cellStyle name="Accent2" xfId="17244" builtinId="33" hidden="1" customBuiltin="1"/>
    <cellStyle name="Accent2" xfId="5155" builtinId="33" hidden="1" customBuiltin="1"/>
    <cellStyle name="Accent2" xfId="4286" builtinId="33" hidden="1" customBuiltin="1"/>
    <cellStyle name="Accent2" xfId="17737" builtinId="33" hidden="1" customBuiltin="1"/>
    <cellStyle name="Accent2" xfId="14157" builtinId="33" hidden="1" customBuiltin="1"/>
    <cellStyle name="Accent2" xfId="16862" builtinId="33" hidden="1" customBuiltin="1"/>
    <cellStyle name="Accent2" xfId="13972" builtinId="33" hidden="1" customBuiltin="1"/>
    <cellStyle name="Accent2" xfId="17773" builtinId="33" hidden="1" customBuiltin="1"/>
    <cellStyle name="Accent2" xfId="16797" builtinId="33" hidden="1" customBuiltin="1"/>
    <cellStyle name="Accent2" xfId="5211" builtinId="33" hidden="1" customBuiltin="1"/>
    <cellStyle name="Accent2" xfId="16849" builtinId="33" hidden="1" customBuiltin="1"/>
    <cellStyle name="Accent2" xfId="7585" builtinId="33" hidden="1" customBuiltin="1"/>
    <cellStyle name="Accent2" xfId="14594" builtinId="33" hidden="1" customBuiltin="1"/>
    <cellStyle name="Accent2" xfId="15502" builtinId="33" hidden="1" customBuiltin="1"/>
    <cellStyle name="Accent2" xfId="19223" builtinId="33" hidden="1" customBuiltin="1"/>
    <cellStyle name="Accent2" xfId="19262" builtinId="33" hidden="1" customBuiltin="1"/>
    <cellStyle name="Accent2" xfId="19299" builtinId="33" hidden="1" customBuiltin="1"/>
    <cellStyle name="Accent2" xfId="19334" builtinId="33" hidden="1" customBuiltin="1"/>
    <cellStyle name="Accent2" xfId="17474" builtinId="33" hidden="1" customBuiltin="1"/>
    <cellStyle name="Accent2" xfId="19397" builtinId="33" hidden="1" customBuiltin="1"/>
    <cellStyle name="Accent2" xfId="19430" builtinId="33" hidden="1" customBuiltin="1"/>
    <cellStyle name="Accent2" xfId="19465" builtinId="33" hidden="1" customBuiltin="1"/>
    <cellStyle name="Accent2" xfId="19498" builtinId="33" hidden="1" customBuiltin="1"/>
    <cellStyle name="Accent2" xfId="19528" builtinId="33" hidden="1" customBuiltin="1"/>
    <cellStyle name="Accent2" xfId="19243" builtinId="33" hidden="1" customBuiltin="1"/>
    <cellStyle name="Accent2" xfId="19367" builtinId="33" hidden="1" customBuiltin="1"/>
    <cellStyle name="Accent2" xfId="19549" builtinId="33" hidden="1" customBuiltin="1"/>
    <cellStyle name="Accent2" xfId="19584" builtinId="33" hidden="1" customBuiltin="1"/>
    <cellStyle name="Accent2" xfId="19620" builtinId="33" hidden="1" customBuiltin="1"/>
    <cellStyle name="Accent2" xfId="19654" builtinId="33" hidden="1" customBuiltin="1"/>
    <cellStyle name="Accent2" xfId="19694" builtinId="33" hidden="1" customBuiltin="1"/>
    <cellStyle name="Accent2" xfId="19739" builtinId="33" hidden="1" customBuiltin="1"/>
    <cellStyle name="Accent2" xfId="19772" builtinId="33" hidden="1" customBuiltin="1"/>
    <cellStyle name="Accent2" xfId="19807" builtinId="33" hidden="1" customBuiltin="1"/>
    <cellStyle name="Accent2" xfId="19840" builtinId="33" hidden="1" customBuiltin="1"/>
    <cellStyle name="Accent2" xfId="19870" builtinId="33" hidden="1" customBuiltin="1"/>
    <cellStyle name="Accent2" xfId="19677" builtinId="33" hidden="1" customBuiltin="1"/>
    <cellStyle name="Accent2" xfId="19709" builtinId="33" hidden="1" customBuiltin="1"/>
    <cellStyle name="Accent2" xfId="19891" builtinId="33" hidden="1" customBuiltin="1"/>
    <cellStyle name="Accent2" xfId="19926" builtinId="33" hidden="1" customBuiltin="1"/>
    <cellStyle name="Accent2" xfId="19962" builtinId="33" hidden="1" customBuiltin="1"/>
    <cellStyle name="Accent2" xfId="19996" builtinId="33" hidden="1" customBuiltin="1"/>
    <cellStyle name="Accent2" xfId="20033" builtinId="33" hidden="1" customBuiltin="1"/>
    <cellStyle name="Accent2" xfId="20142" builtinId="33" hidden="1" customBuiltin="1"/>
    <cellStyle name="Accent2" xfId="20163" builtinId="33" hidden="1" customBuiltin="1"/>
    <cellStyle name="Accent2" xfId="20186" builtinId="33" hidden="1" customBuiltin="1"/>
    <cellStyle name="Accent2" xfId="20208" builtinId="33" hidden="1" customBuiltin="1"/>
    <cellStyle name="Accent2" xfId="20229" builtinId="33" hidden="1" customBuiltin="1"/>
    <cellStyle name="Accent2" xfId="20263" builtinId="33" hidden="1" customBuiltin="1"/>
    <cellStyle name="Accent2" xfId="20462" builtinId="33" hidden="1" customBuiltin="1"/>
    <cellStyle name="Accent2" xfId="20487" builtinId="33" hidden="1" customBuiltin="1"/>
    <cellStyle name="Accent2" xfId="20513" builtinId="33" hidden="1" customBuiltin="1"/>
    <cellStyle name="Accent2" xfId="20540" builtinId="33" hidden="1" customBuiltin="1"/>
    <cellStyle name="Accent2" xfId="20565" builtinId="33" hidden="1" customBuiltin="1"/>
    <cellStyle name="Accent2" xfId="20443" builtinId="33" hidden="1" customBuiltin="1"/>
    <cellStyle name="Accent2" xfId="20605" builtinId="33" hidden="1" customBuiltin="1"/>
    <cellStyle name="Accent2" xfId="20638" builtinId="33" hidden="1" customBuiltin="1"/>
    <cellStyle name="Accent2" xfId="20673" builtinId="33" hidden="1" customBuiltin="1"/>
    <cellStyle name="Accent2" xfId="20705" builtinId="33" hidden="1" customBuiltin="1"/>
    <cellStyle name="Accent2" xfId="20736" builtinId="33" hidden="1" customBuiltin="1"/>
    <cellStyle name="Accent2" xfId="20439" builtinId="33" hidden="1" customBuiltin="1"/>
    <cellStyle name="Accent2" xfId="20427" builtinId="33" hidden="1" customBuiltin="1"/>
    <cellStyle name="Accent2" xfId="20757" builtinId="33" hidden="1" customBuiltin="1"/>
    <cellStyle name="Accent2" xfId="20785" builtinId="33" hidden="1" customBuiltin="1"/>
    <cellStyle name="Accent2" xfId="20813" builtinId="33" hidden="1" customBuiltin="1"/>
    <cellStyle name="Accent2" xfId="20837" builtinId="33" hidden="1" customBuiltin="1"/>
    <cellStyle name="Accent2" xfId="20614" builtinId="33" hidden="1" customBuiltin="1"/>
    <cellStyle name="Accent2" xfId="20885" builtinId="33" hidden="1" customBuiltin="1"/>
    <cellStyle name="Accent2" xfId="20916" builtinId="33" hidden="1" customBuiltin="1"/>
    <cellStyle name="Accent2" xfId="20948" builtinId="33" hidden="1" customBuiltin="1"/>
    <cellStyle name="Accent2" xfId="20978" builtinId="33" hidden="1" customBuiltin="1"/>
    <cellStyle name="Accent2" xfId="21006" builtinId="33" hidden="1" customBuiltin="1"/>
    <cellStyle name="Accent2" xfId="20768" builtinId="33" hidden="1" customBuiltin="1"/>
    <cellStyle name="Accent2" xfId="20860" builtinId="33" hidden="1" customBuiltin="1"/>
    <cellStyle name="Accent2" xfId="21024" builtinId="33" hidden="1" customBuiltin="1"/>
    <cellStyle name="Accent2" xfId="21048" builtinId="33" hidden="1" customBuiltin="1"/>
    <cellStyle name="Accent2" xfId="21073" builtinId="33" hidden="1" customBuiltin="1"/>
    <cellStyle name="Accent2" xfId="21096" builtinId="33" hidden="1" customBuiltin="1"/>
    <cellStyle name="Accent2" xfId="21124" builtinId="33" hidden="1" customBuiltin="1"/>
    <cellStyle name="Accent2" xfId="21162" builtinId="33" hidden="1" customBuiltin="1"/>
    <cellStyle name="Accent2" xfId="21193" builtinId="33" hidden="1" customBuiltin="1"/>
    <cellStyle name="Accent2" xfId="21225" builtinId="33" hidden="1" customBuiltin="1"/>
    <cellStyle name="Accent2" xfId="21256" builtinId="33" hidden="1" customBuiltin="1"/>
    <cellStyle name="Accent2" xfId="21283" builtinId="33" hidden="1" customBuiltin="1"/>
    <cellStyle name="Accent2" xfId="21109" builtinId="33" hidden="1" customBuiltin="1"/>
    <cellStyle name="Accent2" xfId="21137" builtinId="33" hidden="1" customBuiltin="1"/>
    <cellStyle name="Accent2" xfId="21301" builtinId="33" hidden="1" customBuiltin="1"/>
    <cellStyle name="Accent2" xfId="21325" builtinId="33" hidden="1" customBuiltin="1"/>
    <cellStyle name="Accent2" xfId="21351" builtinId="33" hidden="1" customBuiltin="1"/>
    <cellStyle name="Accent2" xfId="21374" builtinId="33" hidden="1" customBuiltin="1"/>
    <cellStyle name="Accent2" xfId="21399" builtinId="33" hidden="1" customBuiltin="1"/>
    <cellStyle name="Accent2" xfId="20284" builtinId="33" hidden="1" customBuiltin="1"/>
    <cellStyle name="Accent2" xfId="20377" builtinId="33" hidden="1" customBuiltin="1"/>
    <cellStyle name="Accent2" xfId="20308" builtinId="33" hidden="1" customBuiltin="1"/>
    <cellStyle name="Accent2" xfId="20291" builtinId="33" hidden="1" customBuiltin="1"/>
    <cellStyle name="Accent2" xfId="20379" builtinId="33" hidden="1" customBuiltin="1"/>
    <cellStyle name="Accent2" xfId="20290" builtinId="33" hidden="1" customBuiltin="1"/>
    <cellStyle name="Accent2" xfId="21549" builtinId="33" hidden="1" customBuiltin="1"/>
    <cellStyle name="Accent2" xfId="21570" builtinId="33" hidden="1" customBuiltin="1"/>
    <cellStyle name="Accent2" xfId="21593" builtinId="33" hidden="1" customBuiltin="1"/>
    <cellStyle name="Accent2" xfId="21614" builtinId="33" hidden="1" customBuiltin="1"/>
    <cellStyle name="Accent2" xfId="21635" builtinId="33" hidden="1" customBuiltin="1"/>
    <cellStyle name="Accent2" xfId="21533" builtinId="33" hidden="1" customBuiltin="1"/>
    <cellStyle name="Accent2" xfId="21671" builtinId="33" hidden="1" customBuiltin="1"/>
    <cellStyle name="Accent2" xfId="21703" builtinId="33" hidden="1" customBuiltin="1"/>
    <cellStyle name="Accent2" xfId="21738" builtinId="33" hidden="1" customBuiltin="1"/>
    <cellStyle name="Accent2" xfId="21769" builtinId="33" hidden="1" customBuiltin="1"/>
    <cellStyle name="Accent2" xfId="21800" builtinId="33" hidden="1" customBuiltin="1"/>
    <cellStyle name="Accent2" xfId="21529" builtinId="33" hidden="1" customBuiltin="1"/>
    <cellStyle name="Accent2" xfId="21520" builtinId="33" hidden="1" customBuiltin="1"/>
    <cellStyle name="Accent2" xfId="21819" builtinId="33" hidden="1" customBuiltin="1"/>
    <cellStyle name="Accent2" xfId="21846" builtinId="33" hidden="1" customBuiltin="1"/>
    <cellStyle name="Accent2" xfId="21870" builtinId="33" hidden="1" customBuiltin="1"/>
    <cellStyle name="Accent2" xfId="21894" builtinId="33" hidden="1" customBuiltin="1"/>
    <cellStyle name="Accent2" xfId="21680" builtinId="33" hidden="1" customBuiltin="1"/>
    <cellStyle name="Accent2" xfId="21941" builtinId="33" hidden="1" customBuiltin="1"/>
    <cellStyle name="Accent2" xfId="21972" builtinId="33" hidden="1" customBuiltin="1"/>
    <cellStyle name="Accent2" xfId="22004" builtinId="33" hidden="1" customBuiltin="1"/>
    <cellStyle name="Accent2" xfId="22034" builtinId="33" hidden="1" customBuiltin="1"/>
    <cellStyle name="Accent2" xfId="22061" builtinId="33" hidden="1" customBuiltin="1"/>
    <cellStyle name="Accent2" xfId="21830" builtinId="33" hidden="1" customBuiltin="1"/>
    <cellStyle name="Accent2" xfId="21916" builtinId="33" hidden="1" customBuiltin="1"/>
    <cellStyle name="Accent2" xfId="22079" builtinId="33" hidden="1" customBuiltin="1"/>
    <cellStyle name="Accent2" xfId="22102" builtinId="33" hidden="1" customBuiltin="1"/>
    <cellStyle name="Accent2" xfId="22127" builtinId="33" hidden="1" customBuiltin="1"/>
    <cellStyle name="Accent2" xfId="22151" builtinId="33" hidden="1" customBuiltin="1"/>
    <cellStyle name="Accent2" xfId="22180" builtinId="33" hidden="1" customBuiltin="1"/>
    <cellStyle name="Accent2" xfId="22217" builtinId="33" hidden="1" customBuiltin="1"/>
    <cellStyle name="Accent2" xfId="22248" builtinId="33" hidden="1" customBuiltin="1"/>
    <cellStyle name="Accent2" xfId="22280" builtinId="33" hidden="1" customBuiltin="1"/>
    <cellStyle name="Accent2" xfId="22311" builtinId="33" hidden="1" customBuiltin="1"/>
    <cellStyle name="Accent2" xfId="22338" builtinId="33" hidden="1" customBuiltin="1"/>
    <cellStyle name="Accent2" xfId="22165" builtinId="33" hidden="1" customBuiltin="1"/>
    <cellStyle name="Accent2" xfId="22192" builtinId="33" hidden="1" customBuiltin="1"/>
    <cellStyle name="Accent2" xfId="22356" builtinId="33" hidden="1" customBuiltin="1"/>
    <cellStyle name="Accent2" xfId="22381" builtinId="33" hidden="1" customBuiltin="1"/>
    <cellStyle name="Accent2" xfId="22404" builtinId="33" hidden="1" customBuiltin="1"/>
    <cellStyle name="Accent2" xfId="22427" builtinId="33" hidden="1" customBuiltin="1"/>
    <cellStyle name="Accent2" xfId="22449" builtinId="33" hidden="1" customBuiltin="1"/>
    <cellStyle name="Accent2" xfId="7892" builtinId="33" hidden="1" customBuiltin="1"/>
    <cellStyle name="Accent2" xfId="8123" builtinId="33" hidden="1" customBuiltin="1"/>
    <cellStyle name="Accent2" xfId="6255" builtinId="33" hidden="1" customBuiltin="1"/>
    <cellStyle name="Accent2" xfId="10851" builtinId="33" hidden="1" customBuiltin="1"/>
    <cellStyle name="Accent2" xfId="5213" builtinId="33" hidden="1" customBuiltin="1"/>
    <cellStyle name="Accent2" xfId="20527" builtinId="33" hidden="1" customBuiltin="1"/>
    <cellStyle name="Accent2" xfId="8081" builtinId="33" hidden="1" customBuiltin="1"/>
    <cellStyle name="Accent2" xfId="20300" builtinId="33" hidden="1" customBuiltin="1"/>
    <cellStyle name="Accent2" xfId="21015" builtinId="33" hidden="1" customBuiltin="1"/>
    <cellStyle name="Accent2" xfId="14237" builtinId="33" hidden="1" customBuiltin="1"/>
    <cellStyle name="Accent2" xfId="8684" builtinId="33" hidden="1" customBuiltin="1"/>
    <cellStyle name="Accent2" xfId="10795" builtinId="33" hidden="1" customBuiltin="1"/>
    <cellStyle name="Accent2" xfId="21049" builtinId="33" hidden="1" customBuiltin="1"/>
    <cellStyle name="Accent2" xfId="20058" builtinId="33" hidden="1" customBuiltin="1"/>
    <cellStyle name="Accent2" xfId="10858" builtinId="33" hidden="1" customBuiltin="1"/>
    <cellStyle name="Accent2" xfId="5274" builtinId="33" hidden="1" customBuiltin="1"/>
    <cellStyle name="Accent2" xfId="4708" builtinId="33" hidden="1" customBuiltin="1"/>
    <cellStyle name="Accent2" xfId="5130" builtinId="33" hidden="1" customBuiltin="1"/>
    <cellStyle name="Accent2" xfId="20069" builtinId="33" hidden="1" customBuiltin="1"/>
    <cellStyle name="Accent2" xfId="22476" builtinId="33" hidden="1" customBuiltin="1"/>
    <cellStyle name="Accent2" xfId="22515" builtinId="33" hidden="1" customBuiltin="1"/>
    <cellStyle name="Accent2" xfId="22552" builtinId="33" hidden="1" customBuiltin="1"/>
    <cellStyle name="Accent2" xfId="22587" builtinId="33" hidden="1" customBuiltin="1"/>
    <cellStyle name="Accent2" xfId="20755" builtinId="33" hidden="1" customBuiltin="1"/>
    <cellStyle name="Accent2" xfId="22650" builtinId="33" hidden="1" customBuiltin="1"/>
    <cellStyle name="Accent2" xfId="22683" builtinId="33" hidden="1" customBuiltin="1"/>
    <cellStyle name="Accent2" xfId="22718" builtinId="33" hidden="1" customBuiltin="1"/>
    <cellStyle name="Accent2" xfId="22751" builtinId="33" hidden="1" customBuiltin="1"/>
    <cellStyle name="Accent2" xfId="22781" builtinId="33" hidden="1" customBuiltin="1"/>
    <cellStyle name="Accent2" xfId="22496" builtinId="33" hidden="1" customBuiltin="1"/>
    <cellStyle name="Accent2" xfId="22620" builtinId="33" hidden="1" customBuiltin="1"/>
    <cellStyle name="Accent2" xfId="22802" builtinId="33" hidden="1" customBuiltin="1"/>
    <cellStyle name="Accent2" xfId="22837" builtinId="33" hidden="1" customBuiltin="1"/>
    <cellStyle name="Accent2" xfId="22873" builtinId="33" hidden="1" customBuiltin="1"/>
    <cellStyle name="Accent2" xfId="22907" builtinId="33" hidden="1" customBuiltin="1"/>
    <cellStyle name="Accent2" xfId="22947" builtinId="33" hidden="1" customBuiltin="1"/>
    <cellStyle name="Accent2" xfId="22992" builtinId="33" hidden="1" customBuiltin="1"/>
    <cellStyle name="Accent2" xfId="23025" builtinId="33" hidden="1" customBuiltin="1"/>
    <cellStyle name="Accent2" xfId="23060" builtinId="33" hidden="1" customBuiltin="1"/>
    <cellStyle name="Accent2" xfId="23093" builtinId="33" hidden="1" customBuiltin="1"/>
    <cellStyle name="Accent2" xfId="23123" builtinId="33" hidden="1" customBuiltin="1"/>
    <cellStyle name="Accent2" xfId="22930" builtinId="33" hidden="1" customBuiltin="1"/>
    <cellStyle name="Accent2" xfId="22962" builtinId="33" hidden="1" customBuiltin="1"/>
    <cellStyle name="Accent2" xfId="23144" builtinId="33" hidden="1" customBuiltin="1"/>
    <cellStyle name="Accent2" xfId="23179" builtinId="33" hidden="1" customBuiltin="1"/>
    <cellStyle name="Accent2" xfId="23215" builtinId="33" hidden="1" customBuiltin="1"/>
    <cellStyle name="Accent2" xfId="23249" builtinId="33" hidden="1" customBuiltin="1"/>
    <cellStyle name="Accent2" xfId="23283" builtinId="33" hidden="1" customBuiltin="1"/>
    <cellStyle name="Accent2" xfId="23350" builtinId="33" hidden="1" customBuiltin="1"/>
    <cellStyle name="Accent2" xfId="23371" builtinId="33" hidden="1" customBuiltin="1"/>
    <cellStyle name="Accent2" xfId="23394" builtinId="33" hidden="1" customBuiltin="1"/>
    <cellStyle name="Accent2" xfId="23416" builtinId="33" hidden="1" customBuiltin="1"/>
    <cellStyle name="Accent2" xfId="23437" builtinId="33" hidden="1" customBuiltin="1"/>
    <cellStyle name="Accent2" xfId="23468" builtinId="33" hidden="1" customBuiltin="1"/>
    <cellStyle name="Accent2" xfId="23664" builtinId="33" hidden="1" customBuiltin="1"/>
    <cellStyle name="Accent2" xfId="23686" builtinId="33" hidden="1" customBuiltin="1"/>
    <cellStyle name="Accent2" xfId="23712" builtinId="33" hidden="1" customBuiltin="1"/>
    <cellStyle name="Accent2" xfId="23738" builtinId="33" hidden="1" customBuiltin="1"/>
    <cellStyle name="Accent2" xfId="23762" builtinId="33" hidden="1" customBuiltin="1"/>
    <cellStyle name="Accent2" xfId="23645" builtinId="33" hidden="1" customBuiltin="1"/>
    <cellStyle name="Accent2" xfId="23802" builtinId="33" hidden="1" customBuiltin="1"/>
    <cellStyle name="Accent2" xfId="23834" builtinId="33" hidden="1" customBuiltin="1"/>
    <cellStyle name="Accent2" xfId="23869" builtinId="33" hidden="1" customBuiltin="1"/>
    <cellStyle name="Accent2" xfId="23901" builtinId="33" hidden="1" customBuiltin="1"/>
    <cellStyle name="Accent2" xfId="23932" builtinId="33" hidden="1" customBuiltin="1"/>
    <cellStyle name="Accent2" xfId="23641" builtinId="33" hidden="1" customBuiltin="1"/>
    <cellStyle name="Accent2" xfId="23629" builtinId="33" hidden="1" customBuiltin="1"/>
    <cellStyle name="Accent2" xfId="23951" builtinId="33" hidden="1" customBuiltin="1"/>
    <cellStyle name="Accent2" xfId="23979" builtinId="33" hidden="1" customBuiltin="1"/>
    <cellStyle name="Accent2" xfId="24005" builtinId="33" hidden="1" customBuiltin="1"/>
    <cellStyle name="Accent2" xfId="24029" builtinId="33" hidden="1" customBuiltin="1"/>
    <cellStyle name="Accent2" xfId="23810" builtinId="33" hidden="1" customBuiltin="1"/>
    <cellStyle name="Accent2" xfId="24075" builtinId="33" hidden="1" customBuiltin="1"/>
    <cellStyle name="Accent2" xfId="24105" builtinId="33" hidden="1" customBuiltin="1"/>
    <cellStyle name="Accent2" xfId="24137" builtinId="33" hidden="1" customBuiltin="1"/>
    <cellStyle name="Accent2" xfId="24167" builtinId="33" hidden="1" customBuiltin="1"/>
    <cellStyle name="Accent2" xfId="24194" builtinId="33" hidden="1" customBuiltin="1"/>
    <cellStyle name="Accent2" xfId="23962" builtinId="33" hidden="1" customBuiltin="1"/>
    <cellStyle name="Accent2" xfId="24051" builtinId="33" hidden="1" customBuiltin="1"/>
    <cellStyle name="Accent2" xfId="24212" builtinId="33" hidden="1" customBuiltin="1"/>
    <cellStyle name="Accent2" xfId="24236" builtinId="33" hidden="1" customBuiltin="1"/>
    <cellStyle name="Accent2" xfId="24260" builtinId="33" hidden="1" customBuiltin="1"/>
    <cellStyle name="Accent2" xfId="24283" builtinId="33" hidden="1" customBuiltin="1"/>
    <cellStyle name="Accent2" xfId="24311" builtinId="33" hidden="1" customBuiltin="1"/>
    <cellStyle name="Accent2" xfId="24349" builtinId="33" hidden="1" customBuiltin="1"/>
    <cellStyle name="Accent2" xfId="24379" builtinId="33" hidden="1" customBuiltin="1"/>
    <cellStyle name="Accent2" xfId="24411" builtinId="33" hidden="1" customBuiltin="1"/>
    <cellStyle name="Accent2" xfId="24441" builtinId="33" hidden="1" customBuiltin="1"/>
    <cellStyle name="Accent2" xfId="24468" builtinId="33" hidden="1" customBuiltin="1"/>
    <cellStyle name="Accent2" xfId="24296" builtinId="33" hidden="1" customBuiltin="1"/>
    <cellStyle name="Accent2" xfId="24324" builtinId="33" hidden="1" customBuiltin="1"/>
    <cellStyle name="Accent2" xfId="24486" builtinId="33" hidden="1" customBuiltin="1"/>
    <cellStyle name="Accent2" xfId="24510" builtinId="33" hidden="1" customBuiltin="1"/>
    <cellStyle name="Accent2" xfId="24535" builtinId="33" hidden="1" customBuiltin="1"/>
    <cellStyle name="Accent2" xfId="24558" builtinId="33" hidden="1" customBuiltin="1"/>
    <cellStyle name="Accent2" xfId="24583" builtinId="33" hidden="1" customBuiltin="1"/>
    <cellStyle name="Accent2" xfId="23489" builtinId="33" hidden="1" customBuiltin="1"/>
    <cellStyle name="Accent2" xfId="23580" builtinId="33" hidden="1" customBuiltin="1"/>
    <cellStyle name="Accent2" xfId="23512" builtinId="33" hidden="1" customBuiltin="1"/>
    <cellStyle name="Accent2" xfId="23496" builtinId="33" hidden="1" customBuiltin="1"/>
    <cellStyle name="Accent2" xfId="23582" builtinId="33" hidden="1" customBuiltin="1"/>
    <cellStyle name="Accent2" xfId="23495" builtinId="33" hidden="1" customBuiltin="1"/>
    <cellStyle name="Accent2" xfId="24732" builtinId="33" hidden="1" customBuiltin="1"/>
    <cellStyle name="Accent2" xfId="24753" builtinId="33" hidden="1" customBuiltin="1"/>
    <cellStyle name="Accent2" xfId="24776" builtinId="33" hidden="1" customBuiltin="1"/>
    <cellStyle name="Accent2" xfId="24797" builtinId="33" hidden="1" customBuiltin="1"/>
    <cellStyle name="Accent2" xfId="24818" builtinId="33" hidden="1" customBuiltin="1"/>
    <cellStyle name="Accent2" xfId="24716" builtinId="33" hidden="1" customBuiltin="1"/>
    <cellStyle name="Accent2" xfId="24853" builtinId="33" hidden="1" customBuiltin="1"/>
    <cellStyle name="Accent2" xfId="24884" builtinId="33" hidden="1" customBuiltin="1"/>
    <cellStyle name="Accent2" xfId="24919" builtinId="33" hidden="1" customBuiltin="1"/>
    <cellStyle name="Accent2" xfId="24949" builtinId="33" hidden="1" customBuiltin="1"/>
    <cellStyle name="Accent2" xfId="24980" builtinId="33" hidden="1" customBuiltin="1"/>
    <cellStyle name="Accent2" xfId="24712" builtinId="33" hidden="1" customBuiltin="1"/>
    <cellStyle name="Accent2" xfId="24703" builtinId="33" hidden="1" customBuiltin="1"/>
    <cellStyle name="Accent2" xfId="24999" builtinId="33" hidden="1" customBuiltin="1"/>
    <cellStyle name="Accent2" xfId="25026" builtinId="33" hidden="1" customBuiltin="1"/>
    <cellStyle name="Accent2" xfId="25049" builtinId="33" hidden="1" customBuiltin="1"/>
    <cellStyle name="Accent2" xfId="25073" builtinId="33" hidden="1" customBuiltin="1"/>
    <cellStyle name="Accent2" xfId="24861" builtinId="33" hidden="1" customBuiltin="1"/>
    <cellStyle name="Accent2" xfId="25118" builtinId="33" hidden="1" customBuiltin="1"/>
    <cellStyle name="Accent2" xfId="25148" builtinId="33" hidden="1" customBuiltin="1"/>
    <cellStyle name="Accent2" xfId="25180" builtinId="33" hidden="1" customBuiltin="1"/>
    <cellStyle name="Accent2" xfId="25209" builtinId="33" hidden="1" customBuiltin="1"/>
    <cellStyle name="Accent2" xfId="25236" builtinId="33" hidden="1" customBuiltin="1"/>
    <cellStyle name="Accent2" xfId="25010" builtinId="33" hidden="1" customBuiltin="1"/>
    <cellStyle name="Accent2" xfId="25094" builtinId="33" hidden="1" customBuiltin="1"/>
    <cellStyle name="Accent2" xfId="25253" builtinId="33" hidden="1" customBuiltin="1"/>
    <cellStyle name="Accent2" xfId="25276" builtinId="33" hidden="1" customBuiltin="1"/>
    <cellStyle name="Accent2" xfId="25300" builtinId="33" hidden="1" customBuiltin="1"/>
    <cellStyle name="Accent2" xfId="25324" builtinId="33" hidden="1" customBuiltin="1"/>
    <cellStyle name="Accent2" xfId="25353" builtinId="33" hidden="1" customBuiltin="1"/>
    <cellStyle name="Accent2" xfId="25389" builtinId="33" hidden="1" customBuiltin="1"/>
    <cellStyle name="Accent2" xfId="25419" builtinId="33" hidden="1" customBuiltin="1"/>
    <cellStyle name="Accent2" xfId="25451" builtinId="33" hidden="1" customBuiltin="1"/>
    <cellStyle name="Accent2" xfId="25480" builtinId="33" hidden="1" customBuiltin="1"/>
    <cellStyle name="Accent2" xfId="25507" builtinId="33" hidden="1" customBuiltin="1"/>
    <cellStyle name="Accent2" xfId="25338" builtinId="33" hidden="1" customBuiltin="1"/>
    <cellStyle name="Accent2" xfId="25365" builtinId="33" hidden="1" customBuiltin="1"/>
    <cellStyle name="Accent2" xfId="25525" builtinId="33" hidden="1" customBuiltin="1"/>
    <cellStyle name="Accent2" xfId="25549" builtinId="33" hidden="1" customBuiltin="1"/>
    <cellStyle name="Accent2" xfId="25572" builtinId="33" hidden="1" customBuiltin="1"/>
    <cellStyle name="Accent2" xfId="25595" builtinId="33" hidden="1" customBuiltin="1"/>
    <cellStyle name="Accent2" xfId="25617" builtinId="33" hidden="1" customBuiltin="1"/>
    <cellStyle name="Accent2" xfId="14298" builtinId="33" hidden="1" customBuiltin="1"/>
    <cellStyle name="Accent2" xfId="16916" builtinId="33" hidden="1" customBuiltin="1"/>
    <cellStyle name="Accent2" xfId="3901" builtinId="33" hidden="1" customBuiltin="1"/>
    <cellStyle name="Accent2" xfId="20124" builtinId="33" hidden="1" customBuiltin="1"/>
    <cellStyle name="Accent2" xfId="6317" builtinId="33" hidden="1" customBuiltin="1"/>
    <cellStyle name="Accent2" xfId="23725" builtinId="33" hidden="1" customBuiltin="1"/>
    <cellStyle name="Accent2" xfId="5347" builtinId="33" hidden="1" customBuiltin="1"/>
    <cellStyle name="Accent2" xfId="23504" builtinId="33" hidden="1" customBuiltin="1"/>
    <cellStyle name="Accent2" xfId="24203" builtinId="33" hidden="1" customBuiltin="1"/>
    <cellStyle name="Accent2" xfId="14182" builtinId="33" hidden="1" customBuiltin="1"/>
    <cellStyle name="Accent2" xfId="18611" builtinId="33" hidden="1" customBuiltin="1"/>
    <cellStyle name="Accent2" xfId="20122" builtinId="33" hidden="1" customBuiltin="1"/>
    <cellStyle name="Accent2" xfId="24237" builtinId="33" hidden="1" customBuiltin="1"/>
    <cellStyle name="Accent2" xfId="23304" builtinId="33" hidden="1" customBuiltin="1"/>
    <cellStyle name="Accent2" xfId="4464" builtinId="33" hidden="1" customBuiltin="1"/>
    <cellStyle name="Accent2" xfId="17478" builtinId="33" hidden="1" customBuiltin="1"/>
    <cellStyle name="Accent2" xfId="14005" builtinId="33" hidden="1" customBuiltin="1"/>
    <cellStyle name="Accent2" xfId="5746" builtinId="33" hidden="1" customBuiltin="1"/>
    <cellStyle name="Accent2" xfId="23312" builtinId="33" hidden="1" customBuiltin="1"/>
    <cellStyle name="Accent2" xfId="25644" builtinId="33" hidden="1" customBuiltin="1"/>
    <cellStyle name="Accent2" xfId="25682" builtinId="33" hidden="1" customBuiltin="1"/>
    <cellStyle name="Accent2" xfId="25718" builtinId="33" hidden="1" customBuiltin="1"/>
    <cellStyle name="Accent2" xfId="25753" builtinId="33" hidden="1" customBuiltin="1"/>
    <cellStyle name="Accent2" xfId="23949" builtinId="33" hidden="1" customBuiltin="1"/>
    <cellStyle name="Accent2" xfId="25816" builtinId="33" hidden="1" customBuiltin="1"/>
    <cellStyle name="Accent2" xfId="25849" builtinId="33" hidden="1" customBuiltin="1"/>
    <cellStyle name="Accent2" xfId="25884" builtinId="33" hidden="1" customBuiltin="1"/>
    <cellStyle name="Accent2" xfId="25917" builtinId="33" hidden="1" customBuiltin="1"/>
    <cellStyle name="Accent2" xfId="25947" builtinId="33" hidden="1" customBuiltin="1"/>
    <cellStyle name="Accent2" xfId="25664" builtinId="33" hidden="1" customBuiltin="1"/>
    <cellStyle name="Accent2" xfId="25786" builtinId="33" hidden="1" customBuiltin="1"/>
    <cellStyle name="Accent2" xfId="25968" builtinId="33" hidden="1" customBuiltin="1"/>
    <cellStyle name="Accent2" xfId="26003" builtinId="33" hidden="1" customBuiltin="1"/>
    <cellStyle name="Accent2" xfId="26039" builtinId="33" hidden="1" customBuiltin="1"/>
    <cellStyle name="Accent2" xfId="26073" builtinId="33" hidden="1" customBuiltin="1"/>
    <cellStyle name="Accent2" xfId="26109" builtinId="33" hidden="1" customBuiltin="1"/>
    <cellStyle name="Accent2" xfId="26146" builtinId="33" hidden="1" customBuiltin="1"/>
    <cellStyle name="Accent2" xfId="26176" builtinId="33" hidden="1" customBuiltin="1"/>
    <cellStyle name="Accent2" xfId="26208" builtinId="33" hidden="1" customBuiltin="1"/>
    <cellStyle name="Accent2" xfId="26238" builtinId="33" hidden="1" customBuiltin="1"/>
    <cellStyle name="Accent2" xfId="26265" builtinId="33" hidden="1" customBuiltin="1"/>
    <cellStyle name="Accent2" xfId="26094" builtinId="33" hidden="1" customBuiltin="1"/>
    <cellStyle name="Accent2" xfId="26122" builtinId="33" hidden="1" customBuiltin="1"/>
    <cellStyle name="Accent2" xfId="26281" builtinId="33" hidden="1" customBuiltin="1"/>
    <cellStyle name="Accent2" xfId="26303" builtinId="33" hidden="1" customBuiltin="1"/>
    <cellStyle name="Accent2" xfId="26326" builtinId="33" hidden="1" customBuiltin="1"/>
    <cellStyle name="Accent2" xfId="26347" builtinId="33" hidden="1" customBuiltin="1"/>
    <cellStyle name="Accent2" xfId="26369" builtinId="33" hidden="1" customBuiltin="1"/>
    <cellStyle name="Accent2" xfId="26391" builtinId="33" hidden="1" customBuiltin="1"/>
    <cellStyle name="Accent2" xfId="26412" builtinId="33" hidden="1" customBuiltin="1"/>
    <cellStyle name="Accent2" xfId="26434" builtinId="33" hidden="1" customBuiltin="1"/>
    <cellStyle name="Accent2" xfId="26456" builtinId="33" hidden="1" customBuiltin="1"/>
    <cellStyle name="Accent2" xfId="26477" builtinId="33" hidden="1" customBuiltin="1"/>
    <cellStyle name="Accent2" xfId="26502" builtinId="33" hidden="1" customBuiltin="1"/>
    <cellStyle name="Accent2" xfId="26681" builtinId="33" hidden="1" customBuiltin="1"/>
    <cellStyle name="Accent2" xfId="26702" builtinId="33" hidden="1" customBuiltin="1"/>
    <cellStyle name="Accent2" xfId="26725" builtinId="33" hidden="1" customBuiltin="1"/>
    <cellStyle name="Accent2" xfId="26747" builtinId="33" hidden="1" customBuiltin="1"/>
    <cellStyle name="Accent2" xfId="26768" builtinId="33" hidden="1" customBuiltin="1"/>
    <cellStyle name="Accent2" xfId="26664" builtinId="33" hidden="1" customBuiltin="1"/>
    <cellStyle name="Accent2" xfId="26802" builtinId="33" hidden="1" customBuiltin="1"/>
    <cellStyle name="Accent2" xfId="26832" builtinId="33" hidden="1" customBuiltin="1"/>
    <cellStyle name="Accent2" xfId="26867" builtinId="33" hidden="1" customBuiltin="1"/>
    <cellStyle name="Accent2" xfId="26897" builtinId="33" hidden="1" customBuiltin="1"/>
    <cellStyle name="Accent2" xfId="26928" builtinId="33" hidden="1" customBuiltin="1"/>
    <cellStyle name="Accent2" xfId="26660" builtinId="33" hidden="1" customBuiltin="1"/>
    <cellStyle name="Accent2" xfId="26650" builtinId="33" hidden="1" customBuiltin="1"/>
    <cellStyle name="Accent2" xfId="26946" builtinId="33" hidden="1" customBuiltin="1"/>
    <cellStyle name="Accent2" xfId="26971" builtinId="33" hidden="1" customBuiltin="1"/>
    <cellStyle name="Accent2" xfId="26993" builtinId="33" hidden="1" customBuiltin="1"/>
    <cellStyle name="Accent2" xfId="27014" builtinId="33" hidden="1" customBuiltin="1"/>
    <cellStyle name="Accent2" xfId="26810" builtinId="33" hidden="1" customBuiltin="1"/>
    <cellStyle name="Accent2" xfId="27057" builtinId="33" hidden="1" customBuiltin="1"/>
    <cellStyle name="Accent2" xfId="27086" builtinId="33" hidden="1" customBuiltin="1"/>
    <cellStyle name="Accent2" xfId="27118" builtinId="33" hidden="1" customBuiltin="1"/>
    <cellStyle name="Accent2" xfId="27147" builtinId="33" hidden="1" customBuiltin="1"/>
    <cellStyle name="Accent2" xfId="27174" builtinId="33" hidden="1" customBuiltin="1"/>
    <cellStyle name="Accent2" xfId="26956" builtinId="33" hidden="1" customBuiltin="1"/>
    <cellStyle name="Accent2" xfId="27034" builtinId="33" hidden="1" customBuiltin="1"/>
    <cellStyle name="Accent2" xfId="27190" builtinId="33" hidden="1" customBuiltin="1"/>
    <cellStyle name="Accent2" xfId="27212" builtinId="33" hidden="1" customBuiltin="1"/>
    <cellStyle name="Accent2" xfId="27234" builtinId="33" hidden="1" customBuiltin="1"/>
    <cellStyle name="Accent2" xfId="27255" builtinId="33" hidden="1" customBuiltin="1"/>
    <cellStyle name="Accent2" xfId="27281" builtinId="33" hidden="1" customBuiltin="1"/>
    <cellStyle name="Accent2" xfId="27317" builtinId="33" hidden="1" customBuiltin="1"/>
    <cellStyle name="Accent2" xfId="27346" builtinId="33" hidden="1" customBuiltin="1"/>
    <cellStyle name="Accent2" xfId="27378" builtinId="33" hidden="1" customBuiltin="1"/>
    <cellStyle name="Accent2" xfId="27407" builtinId="33" hidden="1" customBuiltin="1"/>
    <cellStyle name="Accent2" xfId="27434" builtinId="33" hidden="1" customBuiltin="1"/>
    <cellStyle name="Accent2" xfId="27266" builtinId="33" hidden="1" customBuiltin="1"/>
    <cellStyle name="Accent2" xfId="27294" builtinId="33" hidden="1" customBuiltin="1"/>
    <cellStyle name="Accent2" xfId="27450" builtinId="33" hidden="1" customBuiltin="1"/>
    <cellStyle name="Accent2" xfId="27472" builtinId="33" hidden="1" customBuiltin="1"/>
    <cellStyle name="Accent2" xfId="27494" builtinId="33" hidden="1" customBuiltin="1"/>
    <cellStyle name="Accent2" xfId="27515" builtinId="33" hidden="1" customBuiltin="1"/>
    <cellStyle name="Accent2" xfId="27536" builtinId="33" hidden="1" customBuiltin="1"/>
    <cellStyle name="Accent2" xfId="26523" builtinId="33" hidden="1" customBuiltin="1"/>
    <cellStyle name="Accent2" xfId="26604" builtinId="33" hidden="1" customBuiltin="1"/>
    <cellStyle name="Accent2" xfId="26543" builtinId="33" hidden="1" customBuiltin="1"/>
    <cellStyle name="Accent2" xfId="26529" builtinId="33" hidden="1" customBuiltin="1"/>
    <cellStyle name="Accent2" xfId="26606" builtinId="33" hidden="1" customBuiltin="1"/>
    <cellStyle name="Accent2" xfId="26528" builtinId="33" hidden="1" customBuiltin="1"/>
    <cellStyle name="Accent2" xfId="27589" builtinId="33" hidden="1" customBuiltin="1"/>
    <cellStyle name="Accent2" xfId="27610" builtinId="33" hidden="1" customBuiltin="1"/>
    <cellStyle name="Accent2" xfId="27633" builtinId="33" hidden="1" customBuiltin="1"/>
    <cellStyle name="Accent2" xfId="27654" builtinId="33" hidden="1" customBuiltin="1"/>
    <cellStyle name="Accent2" xfId="27675" builtinId="33" hidden="1" customBuiltin="1"/>
    <cellStyle name="Accent2" xfId="27573" builtinId="33" hidden="1" customBuiltin="1"/>
    <cellStyle name="Accent2" xfId="27708" builtinId="33" hidden="1" customBuiltin="1"/>
    <cellStyle name="Accent2" xfId="27738" builtinId="33" hidden="1" customBuiltin="1"/>
    <cellStyle name="Accent2" xfId="27773" builtinId="33" hidden="1" customBuiltin="1"/>
    <cellStyle name="Accent2" xfId="27802" builtinId="33" hidden="1" customBuiltin="1"/>
    <cellStyle name="Accent2" xfId="27833" builtinId="33" hidden="1" customBuiltin="1"/>
    <cellStyle name="Accent2" xfId="27569" builtinId="33" hidden="1" customBuiltin="1"/>
    <cellStyle name="Accent2" xfId="27560" builtinId="33" hidden="1" customBuiltin="1"/>
    <cellStyle name="Accent2" xfId="27851" builtinId="33" hidden="1" customBuiltin="1"/>
    <cellStyle name="Accent2" xfId="27876" builtinId="33" hidden="1" customBuiltin="1"/>
    <cellStyle name="Accent2" xfId="27897" builtinId="33" hidden="1" customBuiltin="1"/>
    <cellStyle name="Accent2" xfId="27918" builtinId="33" hidden="1" customBuiltin="1"/>
    <cellStyle name="Accent2" xfId="27716" builtinId="33" hidden="1" customBuiltin="1"/>
    <cellStyle name="Accent2" xfId="27959" builtinId="33" hidden="1" customBuiltin="1"/>
    <cellStyle name="Accent2" xfId="27988" builtinId="33" hidden="1" customBuiltin="1"/>
    <cellStyle name="Accent2" xfId="28020" builtinId="33" hidden="1" customBuiltin="1"/>
    <cellStyle name="Accent2" xfId="28048" builtinId="33" hidden="1" customBuiltin="1"/>
    <cellStyle name="Accent2" xfId="28075" builtinId="33" hidden="1" customBuiltin="1"/>
    <cellStyle name="Accent2" xfId="27861" builtinId="33" hidden="1" customBuiltin="1"/>
    <cellStyle name="Accent2" xfId="27937" builtinId="33" hidden="1" customBuiltin="1"/>
    <cellStyle name="Accent2" xfId="28091" builtinId="33" hidden="1" customBuiltin="1"/>
    <cellStyle name="Accent2" xfId="28113" builtinId="33" hidden="1" customBuiltin="1"/>
    <cellStyle name="Accent2" xfId="28134" builtinId="33" hidden="1" customBuiltin="1"/>
    <cellStyle name="Accent2" xfId="28155" builtinId="33" hidden="1" customBuiltin="1"/>
    <cellStyle name="Accent2" xfId="28181" builtinId="33" hidden="1" customBuiltin="1"/>
    <cellStyle name="Accent2" xfId="28215" builtinId="33" hidden="1" customBuiltin="1"/>
    <cellStyle name="Accent2" xfId="28244" builtinId="33" hidden="1" customBuiltin="1"/>
    <cellStyle name="Accent2" xfId="28276" builtinId="33" hidden="1" customBuiltin="1"/>
    <cellStyle name="Accent2" xfId="28304" builtinId="33" hidden="1" customBuiltin="1"/>
    <cellStyle name="Accent2" xfId="28331" builtinId="33" hidden="1" customBuiltin="1"/>
    <cellStyle name="Accent2" xfId="28166" builtinId="33" hidden="1" customBuiltin="1"/>
    <cellStyle name="Accent2" xfId="28193" builtinId="33" hidden="1" customBuiltin="1"/>
    <cellStyle name="Accent2" xfId="28347" builtinId="33" hidden="1" customBuiltin="1"/>
    <cellStyle name="Accent2" xfId="28369" builtinId="33" hidden="1" customBuiltin="1"/>
    <cellStyle name="Accent2" xfId="28390" builtinId="33" hidden="1" customBuiltin="1"/>
    <cellStyle name="Accent2" xfId="28411" builtinId="33" hidden="1" customBuiltin="1"/>
    <cellStyle name="Accent2" xfId="28432" builtinId="33" hidden="1" customBuiltin="1"/>
    <cellStyle name="Accent3" xfId="28" builtinId="37" hidden="1" customBuiltin="1"/>
    <cellStyle name="Accent3" xfId="76" builtinId="37" hidden="1" customBuiltin="1"/>
    <cellStyle name="Accent3" xfId="111" builtinId="37" hidden="1" customBuiltin="1"/>
    <cellStyle name="Accent3" xfId="154" builtinId="37" hidden="1" customBuiltin="1"/>
    <cellStyle name="Accent3" xfId="196" builtinId="37" hidden="1" customBuiltin="1"/>
    <cellStyle name="Accent3" xfId="230" builtinId="37" hidden="1" customBuiltin="1"/>
    <cellStyle name="Accent3" xfId="267" builtinId="37" hidden="1" customBuiltin="1"/>
    <cellStyle name="Accent3" xfId="304" builtinId="37" hidden="1" customBuiltin="1"/>
    <cellStyle name="Accent3" xfId="338" builtinId="37" hidden="1" customBuiltin="1"/>
    <cellStyle name="Accent3" xfId="373" builtinId="37" hidden="1" customBuiltin="1"/>
    <cellStyle name="Accent3" xfId="461" builtinId="37" hidden="1" customBuiltin="1"/>
    <cellStyle name="Accent3" xfId="495" builtinId="37" hidden="1" customBuiltin="1"/>
    <cellStyle name="Accent3" xfId="531" builtinId="37" hidden="1" customBuiltin="1"/>
    <cellStyle name="Accent3" xfId="567" builtinId="37" hidden="1" customBuiltin="1"/>
    <cellStyle name="Accent3" xfId="601" builtinId="37" hidden="1" customBuiltin="1"/>
    <cellStyle name="Accent3" xfId="400" builtinId="37" hidden="1" customBuiltin="1"/>
    <cellStyle name="Accent3" xfId="652" builtinId="37" hidden="1" customBuiltin="1"/>
    <cellStyle name="Accent3" xfId="686" builtinId="37" hidden="1" customBuiltin="1"/>
    <cellStyle name="Accent3" xfId="723" builtinId="37" hidden="1" customBuiltin="1"/>
    <cellStyle name="Accent3" xfId="758" builtinId="37" hidden="1" customBuiltin="1"/>
    <cellStyle name="Accent3" xfId="792" builtinId="37" hidden="1" customBuiltin="1"/>
    <cellStyle name="Accent3" xfId="628" builtinId="37" hidden="1" customBuiltin="1"/>
    <cellStyle name="Accent3" xfId="695" builtinId="37" hidden="1" customBuiltin="1"/>
    <cellStyle name="Accent3" xfId="817" builtinId="37" hidden="1" customBuiltin="1"/>
    <cellStyle name="Accent3" xfId="855" builtinId="37" hidden="1" customBuiltin="1"/>
    <cellStyle name="Accent3" xfId="891" builtinId="37" hidden="1" customBuiltin="1"/>
    <cellStyle name="Accent3" xfId="926" builtinId="37" hidden="1" customBuiltin="1"/>
    <cellStyle name="Accent3" xfId="944" builtinId="37" hidden="1" customBuiltin="1"/>
    <cellStyle name="Accent3" xfId="989" builtinId="37" hidden="1" customBuiltin="1"/>
    <cellStyle name="Accent3" xfId="1022" builtinId="37" hidden="1" customBuiltin="1"/>
    <cellStyle name="Accent3" xfId="1056" builtinId="37" hidden="1" customBuiltin="1"/>
    <cellStyle name="Accent3" xfId="1088" builtinId="37" hidden="1" customBuiltin="1"/>
    <cellStyle name="Accent3" xfId="1119" builtinId="37" hidden="1" customBuiltin="1"/>
    <cellStyle name="Accent3" xfId="965" builtinId="37" hidden="1" customBuiltin="1"/>
    <cellStyle name="Accent3" xfId="1029" builtinId="37" hidden="1" customBuiltin="1"/>
    <cellStyle name="Accent3" xfId="1141" builtinId="37" hidden="1" customBuiltin="1"/>
    <cellStyle name="Accent3" xfId="1176" builtinId="37" hidden="1" customBuiltin="1"/>
    <cellStyle name="Accent3" xfId="1212" builtinId="37" hidden="1" customBuiltin="1"/>
    <cellStyle name="Accent3" xfId="1246" builtinId="37" hidden="1" customBuiltin="1"/>
    <cellStyle name="Accent3" xfId="1286" builtinId="37" hidden="1" customBuiltin="1"/>
    <cellStyle name="Accent3" xfId="1331" builtinId="37" hidden="1" customBuiltin="1"/>
    <cellStyle name="Accent3" xfId="1364" builtinId="37" hidden="1" customBuiltin="1"/>
    <cellStyle name="Accent3" xfId="1398" builtinId="37" hidden="1" customBuiltin="1"/>
    <cellStyle name="Accent3" xfId="1430" builtinId="37" hidden="1" customBuiltin="1"/>
    <cellStyle name="Accent3" xfId="1461" builtinId="37" hidden="1" customBuiltin="1"/>
    <cellStyle name="Accent3" xfId="1307" builtinId="37" hidden="1" customBuiltin="1"/>
    <cellStyle name="Accent3" xfId="1371" builtinId="37" hidden="1" customBuiltin="1"/>
    <cellStyle name="Accent3" xfId="1483" builtinId="37" hidden="1" customBuiltin="1"/>
    <cellStyle name="Accent3" xfId="1518" builtinId="37" hidden="1" customBuiltin="1"/>
    <cellStyle name="Accent3" xfId="1554" builtinId="37" hidden="1" customBuiltin="1"/>
    <cellStyle name="Accent3" xfId="1588" builtinId="37" hidden="1" customBuiltin="1"/>
    <cellStyle name="Accent3" xfId="1623" builtinId="37" hidden="1" customBuiltin="1"/>
    <cellStyle name="Accent3" xfId="1739" builtinId="37" hidden="1" customBuiltin="1"/>
    <cellStyle name="Accent3" xfId="1760" builtinId="37" hidden="1" customBuiltin="1"/>
    <cellStyle name="Accent3" xfId="1782" builtinId="37" hidden="1" customBuiltin="1"/>
    <cellStyle name="Accent3" xfId="1804" builtinId="37" hidden="1" customBuiltin="1"/>
    <cellStyle name="Accent3" xfId="1825" builtinId="37" hidden="1" customBuiltin="1"/>
    <cellStyle name="Accent3" xfId="1850" builtinId="37" hidden="1" customBuiltin="1"/>
    <cellStyle name="Accent3" xfId="2029" builtinId="37" hidden="1" customBuiltin="1"/>
    <cellStyle name="Accent3" xfId="2050" builtinId="37" hidden="1" customBuiltin="1"/>
    <cellStyle name="Accent3" xfId="2073" builtinId="37" hidden="1" customBuiltin="1"/>
    <cellStyle name="Accent3" xfId="2095" builtinId="37" hidden="1" customBuiltin="1"/>
    <cellStyle name="Accent3" xfId="2116" builtinId="37" hidden="1" customBuiltin="1"/>
    <cellStyle name="Accent3" xfId="1991" builtinId="37" hidden="1" customBuiltin="1"/>
    <cellStyle name="Accent3" xfId="2152" builtinId="37" hidden="1" customBuiltin="1"/>
    <cellStyle name="Accent3" xfId="2182" builtinId="37" hidden="1" customBuiltin="1"/>
    <cellStyle name="Accent3" xfId="2216" builtinId="37" hidden="1" customBuiltin="1"/>
    <cellStyle name="Accent3" xfId="2246" builtinId="37" hidden="1" customBuiltin="1"/>
    <cellStyle name="Accent3" xfId="2277" builtinId="37" hidden="1" customBuiltin="1"/>
    <cellStyle name="Accent3" xfId="2131" builtinId="37" hidden="1" customBuiltin="1"/>
    <cellStyle name="Accent3" xfId="2190" builtinId="37" hidden="1" customBuiltin="1"/>
    <cellStyle name="Accent3" xfId="2294" builtinId="37" hidden="1" customBuiltin="1"/>
    <cellStyle name="Accent3" xfId="2319" builtinId="37" hidden="1" customBuiltin="1"/>
    <cellStyle name="Accent3" xfId="2341" builtinId="37" hidden="1" customBuiltin="1"/>
    <cellStyle name="Accent3" xfId="2362" builtinId="37" hidden="1" customBuiltin="1"/>
    <cellStyle name="Accent3" xfId="2371" builtinId="37" hidden="1" customBuiltin="1"/>
    <cellStyle name="Accent3" xfId="2407" builtinId="37" hidden="1" customBuiltin="1"/>
    <cellStyle name="Accent3" xfId="2436" builtinId="37" hidden="1" customBuiltin="1"/>
    <cellStyle name="Accent3" xfId="2467" builtinId="37" hidden="1" customBuiltin="1"/>
    <cellStyle name="Accent3" xfId="2495" builtinId="37" hidden="1" customBuiltin="1"/>
    <cellStyle name="Accent3" xfId="2523" builtinId="37" hidden="1" customBuiltin="1"/>
    <cellStyle name="Accent3" xfId="2386" builtinId="37" hidden="1" customBuiltin="1"/>
    <cellStyle name="Accent3" xfId="2442" builtinId="37" hidden="1" customBuiltin="1"/>
    <cellStyle name="Accent3" xfId="2538" builtinId="37" hidden="1" customBuiltin="1"/>
    <cellStyle name="Accent3" xfId="2560" builtinId="37" hidden="1" customBuiltin="1"/>
    <cellStyle name="Accent3" xfId="2582" builtinId="37" hidden="1" customBuiltin="1"/>
    <cellStyle name="Accent3" xfId="2603" builtinId="37" hidden="1" customBuiltin="1"/>
    <cellStyle name="Accent3" xfId="2631" builtinId="37" hidden="1" customBuiltin="1"/>
    <cellStyle name="Accent3" xfId="2667" builtinId="37" hidden="1" customBuiltin="1"/>
    <cellStyle name="Accent3" xfId="2696" builtinId="37" hidden="1" customBuiltin="1"/>
    <cellStyle name="Accent3" xfId="2727" builtinId="37" hidden="1" customBuiltin="1"/>
    <cellStyle name="Accent3" xfId="2755" builtinId="37" hidden="1" customBuiltin="1"/>
    <cellStyle name="Accent3" xfId="2783" builtinId="37" hidden="1" customBuiltin="1"/>
    <cellStyle name="Accent3" xfId="2646" builtinId="37" hidden="1" customBuiltin="1"/>
    <cellStyle name="Accent3" xfId="2702" builtinId="37" hidden="1" customBuiltin="1"/>
    <cellStyle name="Accent3" xfId="2798" builtinId="37" hidden="1" customBuiltin="1"/>
    <cellStyle name="Accent3" xfId="2820" builtinId="37" hidden="1" customBuiltin="1"/>
    <cellStyle name="Accent3" xfId="2842" builtinId="37" hidden="1" customBuiltin="1"/>
    <cellStyle name="Accent3" xfId="2863" builtinId="37" hidden="1" customBuiltin="1"/>
    <cellStyle name="Accent3" xfId="2889" builtinId="37" hidden="1" customBuiltin="1"/>
    <cellStyle name="Accent3" xfId="1930" builtinId="37" hidden="1" customBuiltin="1"/>
    <cellStyle name="Accent3" xfId="1923" builtinId="37" hidden="1" customBuiltin="1"/>
    <cellStyle name="Accent3" xfId="1904" builtinId="37" hidden="1" customBuiltin="1"/>
    <cellStyle name="Accent3" xfId="1931" builtinId="37" hidden="1" customBuiltin="1"/>
    <cellStyle name="Accent3" xfId="1914" builtinId="37" hidden="1" customBuiltin="1"/>
    <cellStyle name="Accent3" xfId="1937" builtinId="37" hidden="1" customBuiltin="1"/>
    <cellStyle name="Accent3" xfId="3036" builtinId="37" hidden="1" customBuiltin="1"/>
    <cellStyle name="Accent3" xfId="3057" builtinId="37" hidden="1" customBuiltin="1"/>
    <cellStyle name="Accent3" xfId="3080" builtinId="37" hidden="1" customBuiltin="1"/>
    <cellStyle name="Accent3" xfId="3101" builtinId="37" hidden="1" customBuiltin="1"/>
    <cellStyle name="Accent3" xfId="3122" builtinId="37" hidden="1" customBuiltin="1"/>
    <cellStyle name="Accent3" xfId="3000" builtinId="37" hidden="1" customBuiltin="1"/>
    <cellStyle name="Accent3" xfId="3157" builtinId="37" hidden="1" customBuiltin="1"/>
    <cellStyle name="Accent3" xfId="3187" builtinId="37" hidden="1" customBuiltin="1"/>
    <cellStyle name="Accent3" xfId="3221" builtinId="37" hidden="1" customBuiltin="1"/>
    <cellStyle name="Accent3" xfId="3250" builtinId="37" hidden="1" customBuiltin="1"/>
    <cellStyle name="Accent3" xfId="3281" builtinId="37" hidden="1" customBuiltin="1"/>
    <cellStyle name="Accent3" xfId="3137" builtinId="37" hidden="1" customBuiltin="1"/>
    <cellStyle name="Accent3" xfId="3195" builtinId="37" hidden="1" customBuiltin="1"/>
    <cellStyle name="Accent3" xfId="3298" builtinId="37" hidden="1" customBuiltin="1"/>
    <cellStyle name="Accent3" xfId="3323" builtinId="37" hidden="1" customBuiltin="1"/>
    <cellStyle name="Accent3" xfId="3344" builtinId="37" hidden="1" customBuiltin="1"/>
    <cellStyle name="Accent3" xfId="3365" builtinId="37" hidden="1" customBuiltin="1"/>
    <cellStyle name="Accent3" xfId="3374" builtinId="37" hidden="1" customBuiltin="1"/>
    <cellStyle name="Accent3" xfId="3408" builtinId="37" hidden="1" customBuiltin="1"/>
    <cellStyle name="Accent3" xfId="3437" builtinId="37" hidden="1" customBuiltin="1"/>
    <cellStyle name="Accent3" xfId="3468" builtinId="37" hidden="1" customBuiltin="1"/>
    <cellStyle name="Accent3" xfId="3495" builtinId="37" hidden="1" customBuiltin="1"/>
    <cellStyle name="Accent3" xfId="3523" builtinId="37" hidden="1" customBuiltin="1"/>
    <cellStyle name="Accent3" xfId="3388" builtinId="37" hidden="1" customBuiltin="1"/>
    <cellStyle name="Accent3" xfId="3443" builtinId="37" hidden="1" customBuiltin="1"/>
    <cellStyle name="Accent3" xfId="3538" builtinId="37" hidden="1" customBuiltin="1"/>
    <cellStyle name="Accent3" xfId="3560" builtinId="37" hidden="1" customBuiltin="1"/>
    <cellStyle name="Accent3" xfId="3581" builtinId="37" hidden="1" customBuiltin="1"/>
    <cellStyle name="Accent3" xfId="3602" builtinId="37" hidden="1" customBuiltin="1"/>
    <cellStyle name="Accent3" xfId="3630" builtinId="37" hidden="1" customBuiltin="1"/>
    <cellStyle name="Accent3" xfId="3664" builtinId="37" hidden="1" customBuiltin="1"/>
    <cellStyle name="Accent3" xfId="3693" builtinId="37" hidden="1" customBuiltin="1"/>
    <cellStyle name="Accent3" xfId="3724" builtinId="37" hidden="1" customBuiltin="1"/>
    <cellStyle name="Accent3" xfId="3751" builtinId="37" hidden="1" customBuiltin="1"/>
    <cellStyle name="Accent3" xfId="3779" builtinId="37" hidden="1" customBuiltin="1"/>
    <cellStyle name="Accent3" xfId="3644" builtinId="37" hidden="1" customBuiltin="1"/>
    <cellStyle name="Accent3" xfId="3699" builtinId="37" hidden="1" customBuiltin="1"/>
    <cellStyle name="Accent3" xfId="3794" builtinId="37" hidden="1" customBuiltin="1"/>
    <cellStyle name="Accent3" xfId="3816" builtinId="37" hidden="1" customBuiltin="1"/>
    <cellStyle name="Accent3" xfId="3837" builtinId="37" hidden="1" customBuiltin="1"/>
    <cellStyle name="Accent3" xfId="3858" builtinId="37" hidden="1" customBuiltin="1"/>
    <cellStyle name="Accent3" xfId="3879" builtinId="37" hidden="1" customBuiltin="1"/>
    <cellStyle name="Accent3" xfId="3924" builtinId="37" hidden="1" customBuiltin="1"/>
    <cellStyle name="Accent3" xfId="3958" builtinId="37" hidden="1" customBuiltin="1"/>
    <cellStyle name="Accent3" xfId="3995" builtinId="37" hidden="1" customBuiltin="1"/>
    <cellStyle name="Accent3" xfId="4032" builtinId="37" hidden="1" customBuiltin="1"/>
    <cellStyle name="Accent3" xfId="4066" builtinId="37" hidden="1" customBuiltin="1"/>
    <cellStyle name="Accent3" xfId="4264" builtinId="37" hidden="1" customBuiltin="1"/>
    <cellStyle name="Accent3" xfId="6395" builtinId="37" hidden="1" customBuiltin="1"/>
    <cellStyle name="Accent3" xfId="6418" builtinId="37" hidden="1" customBuiltin="1"/>
    <cellStyle name="Accent3" xfId="6448" builtinId="37" hidden="1" customBuiltin="1"/>
    <cellStyle name="Accent3" xfId="6474" builtinId="37" hidden="1" customBuiltin="1"/>
    <cellStyle name="Accent3" xfId="6495" builtinId="37" hidden="1" customBuiltin="1"/>
    <cellStyle name="Accent3" xfId="6347" builtinId="37" hidden="1" customBuiltin="1"/>
    <cellStyle name="Accent3" xfId="6540" builtinId="37" hidden="1" customBuiltin="1"/>
    <cellStyle name="Accent3" xfId="6574" builtinId="37" hidden="1" customBuiltin="1"/>
    <cellStyle name="Accent3" xfId="6612" builtinId="37" hidden="1" customBuiltin="1"/>
    <cellStyle name="Accent3" xfId="6648" builtinId="37" hidden="1" customBuiltin="1"/>
    <cellStyle name="Accent3" xfId="6682" builtinId="37" hidden="1" customBuiltin="1"/>
    <cellStyle name="Accent3" xfId="6516" builtinId="37" hidden="1" customBuiltin="1"/>
    <cellStyle name="Accent3" xfId="6583" builtinId="37" hidden="1" customBuiltin="1"/>
    <cellStyle name="Accent3" xfId="6707" builtinId="37" hidden="1" customBuiltin="1"/>
    <cellStyle name="Accent3" xfId="6745" builtinId="37" hidden="1" customBuiltin="1"/>
    <cellStyle name="Accent3" xfId="6781" builtinId="37" hidden="1" customBuiltin="1"/>
    <cellStyle name="Accent3" xfId="6816" builtinId="37" hidden="1" customBuiltin="1"/>
    <cellStyle name="Accent3" xfId="6834" builtinId="37" hidden="1" customBuiltin="1"/>
    <cellStyle name="Accent3" xfId="6879" builtinId="37" hidden="1" customBuiltin="1"/>
    <cellStyle name="Accent3" xfId="6912" builtinId="37" hidden="1" customBuiltin="1"/>
    <cellStyle name="Accent3" xfId="6947" builtinId="37" hidden="1" customBuiltin="1"/>
    <cellStyle name="Accent3" xfId="6979" builtinId="37" hidden="1" customBuiltin="1"/>
    <cellStyle name="Accent3" xfId="7010" builtinId="37" hidden="1" customBuiltin="1"/>
    <cellStyle name="Accent3" xfId="6855" builtinId="37" hidden="1" customBuiltin="1"/>
    <cellStyle name="Accent3" xfId="6919" builtinId="37" hidden="1" customBuiltin="1"/>
    <cellStyle name="Accent3" xfId="7032" builtinId="37" hidden="1" customBuiltin="1"/>
    <cellStyle name="Accent3" xfId="7067" builtinId="37" hidden="1" customBuiltin="1"/>
    <cellStyle name="Accent3" xfId="7103" builtinId="37" hidden="1" customBuiltin="1"/>
    <cellStyle name="Accent3" xfId="7137" builtinId="37" hidden="1" customBuiltin="1"/>
    <cellStyle name="Accent3" xfId="7177" builtinId="37" hidden="1" customBuiltin="1"/>
    <cellStyle name="Accent3" xfId="7223" builtinId="37" hidden="1" customBuiltin="1"/>
    <cellStyle name="Accent3" xfId="7257" builtinId="37" hidden="1" customBuiltin="1"/>
    <cellStyle name="Accent3" xfId="7292" builtinId="37" hidden="1" customBuiltin="1"/>
    <cellStyle name="Accent3" xfId="7324" builtinId="37" hidden="1" customBuiltin="1"/>
    <cellStyle name="Accent3" xfId="7355" builtinId="37" hidden="1" customBuiltin="1"/>
    <cellStyle name="Accent3" xfId="7198" builtinId="37" hidden="1" customBuiltin="1"/>
    <cellStyle name="Accent3" xfId="7264" builtinId="37" hidden="1" customBuiltin="1"/>
    <cellStyle name="Accent3" xfId="7377" builtinId="37" hidden="1" customBuiltin="1"/>
    <cellStyle name="Accent3" xfId="7413" builtinId="37" hidden="1" customBuiltin="1"/>
    <cellStyle name="Accent3" xfId="7449" builtinId="37" hidden="1" customBuiltin="1"/>
    <cellStyle name="Accent3" xfId="7483" builtinId="37" hidden="1" customBuiltin="1"/>
    <cellStyle name="Accent3" xfId="7528" builtinId="37" hidden="1" customBuiltin="1"/>
    <cellStyle name="Accent3" xfId="7980" builtinId="37" hidden="1" customBuiltin="1"/>
    <cellStyle name="Accent3" xfId="8001" builtinId="37" hidden="1" customBuiltin="1"/>
    <cellStyle name="Accent3" xfId="8024" builtinId="37" hidden="1" customBuiltin="1"/>
    <cellStyle name="Accent3" xfId="8047" builtinId="37" hidden="1" customBuiltin="1"/>
    <cellStyle name="Accent3" xfId="8068" builtinId="37" hidden="1" customBuiltin="1"/>
    <cellStyle name="Accent3" xfId="8112" builtinId="37" hidden="1" customBuiltin="1"/>
    <cellStyle name="Accent3" xfId="8578" builtinId="37" hidden="1" customBuiltin="1"/>
    <cellStyle name="Accent3" xfId="8601" builtinId="37" hidden="1" customBuiltin="1"/>
    <cellStyle name="Accent3" xfId="8629" builtinId="37" hidden="1" customBuiltin="1"/>
    <cellStyle name="Accent3" xfId="8653" builtinId="37" hidden="1" customBuiltin="1"/>
    <cellStyle name="Accent3" xfId="8678" builtinId="37" hidden="1" customBuiltin="1"/>
    <cellStyle name="Accent3" xfId="8537" builtinId="37" hidden="1" customBuiltin="1"/>
    <cellStyle name="Accent3" xfId="8716" builtinId="37" hidden="1" customBuiltin="1"/>
    <cellStyle name="Accent3" xfId="8747" builtinId="37" hidden="1" customBuiltin="1"/>
    <cellStyle name="Accent3" xfId="8782" builtinId="37" hidden="1" customBuiltin="1"/>
    <cellStyle name="Accent3" xfId="8815" builtinId="37" hidden="1" customBuiltin="1"/>
    <cellStyle name="Accent3" xfId="8846" builtinId="37" hidden="1" customBuiltin="1"/>
    <cellStyle name="Accent3" xfId="8695" builtinId="37" hidden="1" customBuiltin="1"/>
    <cellStyle name="Accent3" xfId="8755" builtinId="37" hidden="1" customBuiltin="1"/>
    <cellStyle name="Accent3" xfId="8864" builtinId="37" hidden="1" customBuiltin="1"/>
    <cellStyle name="Accent3" xfId="8893" builtinId="37" hidden="1" customBuiltin="1"/>
    <cellStyle name="Accent3" xfId="8916" builtinId="37" hidden="1" customBuiltin="1"/>
    <cellStyle name="Accent3" xfId="8940" builtinId="37" hidden="1" customBuiltin="1"/>
    <cellStyle name="Accent3" xfId="8951" builtinId="37" hidden="1" customBuiltin="1"/>
    <cellStyle name="Accent3" xfId="8990" builtinId="37" hidden="1" customBuiltin="1"/>
    <cellStyle name="Accent3" xfId="9021" builtinId="37" hidden="1" customBuiltin="1"/>
    <cellStyle name="Accent3" xfId="9054" builtinId="37" hidden="1" customBuiltin="1"/>
    <cellStyle name="Accent3" xfId="9083" builtinId="37" hidden="1" customBuiltin="1"/>
    <cellStyle name="Accent3" xfId="9111" builtinId="37" hidden="1" customBuiltin="1"/>
    <cellStyle name="Accent3" xfId="8966" builtinId="37" hidden="1" customBuiltin="1"/>
    <cellStyle name="Accent3" xfId="9027" builtinId="37" hidden="1" customBuiltin="1"/>
    <cellStyle name="Accent3" xfId="9129" builtinId="37" hidden="1" customBuiltin="1"/>
    <cellStyle name="Accent3" xfId="9154" builtinId="37" hidden="1" customBuiltin="1"/>
    <cellStyle name="Accent3" xfId="9180" builtinId="37" hidden="1" customBuiltin="1"/>
    <cellStyle name="Accent3" xfId="9205" builtinId="37" hidden="1" customBuiltin="1"/>
    <cellStyle name="Accent3" xfId="9236" builtinId="37" hidden="1" customBuiltin="1"/>
    <cellStyle name="Accent3" xfId="9275" builtinId="37" hidden="1" customBuiltin="1"/>
    <cellStyle name="Accent3" xfId="9306" builtinId="37" hidden="1" customBuiltin="1"/>
    <cellStyle name="Accent3" xfId="9338" builtinId="37" hidden="1" customBuiltin="1"/>
    <cellStyle name="Accent3" xfId="9368" builtinId="37" hidden="1" customBuiltin="1"/>
    <cellStyle name="Accent3" xfId="9396" builtinId="37" hidden="1" customBuiltin="1"/>
    <cellStyle name="Accent3" xfId="9253" builtinId="37" hidden="1" customBuiltin="1"/>
    <cellStyle name="Accent3" xfId="9312" builtinId="37" hidden="1" customBuiltin="1"/>
    <cellStyle name="Accent3" xfId="9413" builtinId="37" hidden="1" customBuiltin="1"/>
    <cellStyle name="Accent3" xfId="9438" builtinId="37" hidden="1" customBuiltin="1"/>
    <cellStyle name="Accent3" xfId="9464" builtinId="37" hidden="1" customBuiltin="1"/>
    <cellStyle name="Accent3" xfId="9488" builtinId="37" hidden="1" customBuiltin="1"/>
    <cellStyle name="Accent3" xfId="9515" builtinId="37" hidden="1" customBuiltin="1"/>
    <cellStyle name="Accent3" xfId="8408" builtinId="37" hidden="1" customBuiltin="1"/>
    <cellStyle name="Accent3" xfId="8366" builtinId="37" hidden="1" customBuiltin="1"/>
    <cellStyle name="Accent3" xfId="8304" builtinId="37" hidden="1" customBuiltin="1"/>
    <cellStyle name="Accent3" xfId="8413" builtinId="37" hidden="1" customBuiltin="1"/>
    <cellStyle name="Accent3" xfId="8353" builtinId="37" hidden="1" customBuiltin="1"/>
    <cellStyle name="Accent3" xfId="8427" builtinId="37" hidden="1" customBuiltin="1"/>
    <cellStyle name="Accent3" xfId="9678" builtinId="37" hidden="1" customBuiltin="1"/>
    <cellStyle name="Accent3" xfId="9699" builtinId="37" hidden="1" customBuiltin="1"/>
    <cellStyle name="Accent3" xfId="9722" builtinId="37" hidden="1" customBuiltin="1"/>
    <cellStyle name="Accent3" xfId="9743" builtinId="37" hidden="1" customBuiltin="1"/>
    <cellStyle name="Accent3" xfId="9764" builtinId="37" hidden="1" customBuiltin="1"/>
    <cellStyle name="Accent3" xfId="9640" builtinId="37" hidden="1" customBuiltin="1"/>
    <cellStyle name="Accent3" xfId="9801" builtinId="37" hidden="1" customBuiltin="1"/>
    <cellStyle name="Accent3" xfId="9832" builtinId="37" hidden="1" customBuiltin="1"/>
    <cellStyle name="Accent3" xfId="9866" builtinId="37" hidden="1" customBuiltin="1"/>
    <cellStyle name="Accent3" xfId="9897" builtinId="37" hidden="1" customBuiltin="1"/>
    <cellStyle name="Accent3" xfId="9928" builtinId="37" hidden="1" customBuiltin="1"/>
    <cellStyle name="Accent3" xfId="9779" builtinId="37" hidden="1" customBuiltin="1"/>
    <cellStyle name="Accent3" xfId="9840" builtinId="37" hidden="1" customBuiltin="1"/>
    <cellStyle name="Accent3" xfId="9947" builtinId="37" hidden="1" customBuiltin="1"/>
    <cellStyle name="Accent3" xfId="9976" builtinId="37" hidden="1" customBuiltin="1"/>
    <cellStyle name="Accent3" xfId="10001" builtinId="37" hidden="1" customBuiltin="1"/>
    <cellStyle name="Accent3" xfId="10024" builtinId="37" hidden="1" customBuiltin="1"/>
    <cellStyle name="Accent3" xfId="10035" builtinId="37" hidden="1" customBuiltin="1"/>
    <cellStyle name="Accent3" xfId="10070" builtinId="37" hidden="1" customBuiltin="1"/>
    <cellStyle name="Accent3" xfId="10100" builtinId="37" hidden="1" customBuiltin="1"/>
    <cellStyle name="Accent3" xfId="10131" builtinId="37" hidden="1" customBuiltin="1"/>
    <cellStyle name="Accent3" xfId="10159" builtinId="37" hidden="1" customBuiltin="1"/>
    <cellStyle name="Accent3" xfId="10187" builtinId="37" hidden="1" customBuiltin="1"/>
    <cellStyle name="Accent3" xfId="10050" builtinId="37" hidden="1" customBuiltin="1"/>
    <cellStyle name="Accent3" xfId="10106" builtinId="37" hidden="1" customBuiltin="1"/>
    <cellStyle name="Accent3" xfId="10205" builtinId="37" hidden="1" customBuiltin="1"/>
    <cellStyle name="Accent3" xfId="10231" builtinId="37" hidden="1" customBuiltin="1"/>
    <cellStyle name="Accent3" xfId="10255" builtinId="37" hidden="1" customBuiltin="1"/>
    <cellStyle name="Accent3" xfId="10279" builtinId="37" hidden="1" customBuiltin="1"/>
    <cellStyle name="Accent3" xfId="10310" builtinId="37" hidden="1" customBuiltin="1"/>
    <cellStyle name="Accent3" xfId="10348" builtinId="37" hidden="1" customBuiltin="1"/>
    <cellStyle name="Accent3" xfId="10378" builtinId="37" hidden="1" customBuiltin="1"/>
    <cellStyle name="Accent3" xfId="10410" builtinId="37" hidden="1" customBuiltin="1"/>
    <cellStyle name="Accent3" xfId="10439" builtinId="37" hidden="1" customBuiltin="1"/>
    <cellStyle name="Accent3" xfId="10467" builtinId="37" hidden="1" customBuiltin="1"/>
    <cellStyle name="Accent3" xfId="10327" builtinId="37" hidden="1" customBuiltin="1"/>
    <cellStyle name="Accent3" xfId="10384" builtinId="37" hidden="1" customBuiltin="1"/>
    <cellStyle name="Accent3" xfId="10484" builtinId="37" hidden="1" customBuiltin="1"/>
    <cellStyle name="Accent3" xfId="10511" builtinId="37" hidden="1" customBuiltin="1"/>
    <cellStyle name="Accent3" xfId="10534" builtinId="37" hidden="1" customBuiltin="1"/>
    <cellStyle name="Accent3" xfId="10557" builtinId="37" hidden="1" customBuiltin="1"/>
    <cellStyle name="Accent3" xfId="10586" builtinId="37" hidden="1" customBuiltin="1"/>
    <cellStyle name="Accent3" xfId="8287" builtinId="37" hidden="1" customBuiltin="1"/>
    <cellStyle name="Accent3" xfId="8416" builtinId="37" hidden="1" customBuiltin="1"/>
    <cellStyle name="Accent3" xfId="4923" builtinId="37" hidden="1" customBuiltin="1"/>
    <cellStyle name="Accent3" xfId="6107" builtinId="37" hidden="1" customBuiltin="1"/>
    <cellStyle name="Accent3" xfId="10635" builtinId="37" hidden="1" customBuiltin="1"/>
    <cellStyle name="Accent3" xfId="10611" builtinId="37" hidden="1" customBuiltin="1"/>
    <cellStyle name="Accent3" xfId="7949" builtinId="37" hidden="1" customBuiltin="1"/>
    <cellStyle name="Accent3" xfId="4780" builtinId="37" hidden="1" customBuiltin="1"/>
    <cellStyle name="Accent3" xfId="4792" builtinId="37" hidden="1" customBuiltin="1"/>
    <cellStyle name="Accent3" xfId="4688" builtinId="37" hidden="1" customBuiltin="1"/>
    <cellStyle name="Accent3" xfId="7744" builtinId="37" hidden="1" customBuiltin="1"/>
    <cellStyle name="Accent3" xfId="4533" builtinId="37" hidden="1" customBuiltin="1"/>
    <cellStyle name="Accent3" xfId="4420" builtinId="37" hidden="1" customBuiltin="1"/>
    <cellStyle name="Accent3" xfId="4406" builtinId="37" hidden="1" customBuiltin="1"/>
    <cellStyle name="Accent3" xfId="7589" builtinId="37" hidden="1" customBuiltin="1"/>
    <cellStyle name="Accent3" xfId="10711" builtinId="37" hidden="1" customBuiltin="1"/>
    <cellStyle name="Accent3" xfId="10829" builtinId="37" hidden="1" customBuiltin="1"/>
    <cellStyle name="Accent3" xfId="5542" builtinId="37" hidden="1" customBuiltin="1"/>
    <cellStyle name="Accent3" xfId="4397" builtinId="37" hidden="1" customBuiltin="1"/>
    <cellStyle name="Accent3" xfId="8240" builtinId="37" hidden="1" customBuiltin="1"/>
    <cellStyle name="Accent3" xfId="5183" builtinId="37" hidden="1" customBuiltin="1"/>
    <cellStyle name="Accent3" xfId="10755" builtinId="37" hidden="1" customBuiltin="1"/>
    <cellStyle name="Accent3" xfId="5208" builtinId="37" hidden="1" customBuiltin="1"/>
    <cellStyle name="Accent3" xfId="8352" builtinId="37" hidden="1" customBuiltin="1"/>
    <cellStyle name="Accent3" xfId="10667" builtinId="37" hidden="1" customBuiltin="1"/>
    <cellStyle name="Accent3" xfId="10638" builtinId="37" hidden="1" customBuiltin="1"/>
    <cellStyle name="Accent3" xfId="5928" builtinId="37" hidden="1" customBuiltin="1"/>
    <cellStyle name="Accent3" xfId="8282" builtinId="37" hidden="1" customBuiltin="1"/>
    <cellStyle name="Accent3" xfId="5521" builtinId="37" hidden="1" customBuiltin="1"/>
    <cellStyle name="Accent3" xfId="5623" builtinId="37" hidden="1" customBuiltin="1"/>
    <cellStyle name="Accent3" xfId="10771" builtinId="37" hidden="1" customBuiltin="1"/>
    <cellStyle name="Accent3" xfId="4742" builtinId="37" hidden="1" customBuiltin="1"/>
    <cellStyle name="Accent3" xfId="6118" builtinId="37" hidden="1" customBuiltin="1"/>
    <cellStyle name="Accent3" xfId="6213" builtinId="37" hidden="1" customBuiltin="1"/>
    <cellStyle name="Accent3" xfId="5801" builtinId="37" hidden="1" customBuiltin="1"/>
    <cellStyle name="Accent3" xfId="5800" builtinId="37" hidden="1" customBuiltin="1"/>
    <cellStyle name="Accent3" xfId="6147" builtinId="37" hidden="1" customBuiltin="1"/>
    <cellStyle name="Accent3" xfId="4160" builtinId="37" hidden="1" customBuiltin="1"/>
    <cellStyle name="Accent3" xfId="5143" builtinId="37" hidden="1" customBuiltin="1"/>
    <cellStyle name="Accent3" xfId="4879" builtinId="37" hidden="1" customBuiltin="1"/>
    <cellStyle name="Accent3" xfId="5309" builtinId="37" hidden="1" customBuiltin="1"/>
    <cellStyle name="Accent3" xfId="5798" builtinId="37" hidden="1" customBuiltin="1"/>
    <cellStyle name="Accent3" xfId="6146" builtinId="37" hidden="1" customBuiltin="1"/>
    <cellStyle name="Accent3" xfId="5486" builtinId="37" hidden="1" customBuiltin="1"/>
    <cellStyle name="Accent3" xfId="4364" builtinId="37" hidden="1" customBuiltin="1"/>
    <cellStyle name="Accent3" xfId="6030" builtinId="37" hidden="1" customBuiltin="1"/>
    <cellStyle name="Accent3" xfId="6185" builtinId="37" hidden="1" customBuiltin="1"/>
    <cellStyle name="Accent3" xfId="4112" builtinId="37" hidden="1" customBuiltin="1"/>
    <cellStyle name="Accent3" xfId="5058" builtinId="37" hidden="1" customBuiltin="1"/>
    <cellStyle name="Accent3" xfId="8683" builtinId="37" hidden="1" customBuiltin="1"/>
    <cellStyle name="Accent3" xfId="6399" builtinId="37" hidden="1" customBuiltin="1"/>
    <cellStyle name="Accent3" xfId="7954" builtinId="37" hidden="1" customBuiltin="1"/>
    <cellStyle name="Accent3" xfId="6172" builtinId="37" hidden="1" customBuiltin="1"/>
    <cellStyle name="Accent3" xfId="10354" builtinId="37" hidden="1" customBuiltin="1"/>
    <cellStyle name="Accent3" xfId="11023" builtinId="37" hidden="1" customBuiltin="1"/>
    <cellStyle name="Accent3" xfId="11050" builtinId="37" hidden="1" customBuiltin="1"/>
    <cellStyle name="Accent3" xfId="11081" builtinId="37" hidden="1" customBuiltin="1"/>
    <cellStyle name="Accent3" xfId="11108" builtinId="37" hidden="1" customBuiltin="1"/>
    <cellStyle name="Accent3" xfId="11134" builtinId="37" hidden="1" customBuiltin="1"/>
    <cellStyle name="Accent3" xfId="10977" builtinId="37" hidden="1" customBuiltin="1"/>
    <cellStyle name="Accent3" xfId="11181" builtinId="37" hidden="1" customBuiltin="1"/>
    <cellStyle name="Accent3" xfId="11213" builtinId="37" hidden="1" customBuiltin="1"/>
    <cellStyle name="Accent3" xfId="11247" builtinId="37" hidden="1" customBuiltin="1"/>
    <cellStyle name="Accent3" xfId="11283" builtinId="37" hidden="1" customBuiltin="1"/>
    <cellStyle name="Accent3" xfId="11314" builtinId="37" hidden="1" customBuiltin="1"/>
    <cellStyle name="Accent3" xfId="11157" builtinId="37" hidden="1" customBuiltin="1"/>
    <cellStyle name="Accent3" xfId="11221" builtinId="37" hidden="1" customBuiltin="1"/>
    <cellStyle name="Accent3" xfId="11334" builtinId="37" hidden="1" customBuiltin="1"/>
    <cellStyle name="Accent3" xfId="11366" builtinId="37" hidden="1" customBuiltin="1"/>
    <cellStyle name="Accent3" xfId="11396" builtinId="37" hidden="1" customBuiltin="1"/>
    <cellStyle name="Accent3" xfId="11422" builtinId="37" hidden="1" customBuiltin="1"/>
    <cellStyle name="Accent3" xfId="11435" builtinId="37" hidden="1" customBuiltin="1"/>
    <cellStyle name="Accent3" xfId="11478" builtinId="37" hidden="1" customBuiltin="1"/>
    <cellStyle name="Accent3" xfId="11509" builtinId="37" hidden="1" customBuiltin="1"/>
    <cellStyle name="Accent3" xfId="11541" builtinId="37" hidden="1" customBuiltin="1"/>
    <cellStyle name="Accent3" xfId="11572" builtinId="37" hidden="1" customBuiltin="1"/>
    <cellStyle name="Accent3" xfId="11601" builtinId="37" hidden="1" customBuiltin="1"/>
    <cellStyle name="Accent3" xfId="11454" builtinId="37" hidden="1" customBuiltin="1"/>
    <cellStyle name="Accent3" xfId="11516" builtinId="37" hidden="1" customBuiltin="1"/>
    <cellStyle name="Accent3" xfId="11620" builtinId="37" hidden="1" customBuiltin="1"/>
    <cellStyle name="Accent3" xfId="11647" builtinId="37" hidden="1" customBuiltin="1"/>
    <cellStyle name="Accent3" xfId="11674" builtinId="37" hidden="1" customBuiltin="1"/>
    <cellStyle name="Accent3" xfId="11701" builtinId="37" hidden="1" customBuiltin="1"/>
    <cellStyle name="Accent3" xfId="11733" builtinId="37" hidden="1" customBuiltin="1"/>
    <cellStyle name="Accent3" xfId="11776" builtinId="37" hidden="1" customBuiltin="1"/>
    <cellStyle name="Accent3" xfId="11807" builtinId="37" hidden="1" customBuiltin="1"/>
    <cellStyle name="Accent3" xfId="11839" builtinId="37" hidden="1" customBuiltin="1"/>
    <cellStyle name="Accent3" xfId="11869" builtinId="37" hidden="1" customBuiltin="1"/>
    <cellStyle name="Accent3" xfId="11897" builtinId="37" hidden="1" customBuiltin="1"/>
    <cellStyle name="Accent3" xfId="11753" builtinId="37" hidden="1" customBuiltin="1"/>
    <cellStyle name="Accent3" xfId="11814" builtinId="37" hidden="1" customBuiltin="1"/>
    <cellStyle name="Accent3" xfId="11916" builtinId="37" hidden="1" customBuiltin="1"/>
    <cellStyle name="Accent3" xfId="11942" builtinId="37" hidden="1" customBuiltin="1"/>
    <cellStyle name="Accent3" xfId="11972" builtinId="37" hidden="1" customBuiltin="1"/>
    <cellStyle name="Accent3" xfId="12000" builtinId="37" hidden="1" customBuiltin="1"/>
    <cellStyle name="Accent3" xfId="12028" builtinId="37" hidden="1" customBuiltin="1"/>
    <cellStyle name="Accent3" xfId="10901" builtinId="37" hidden="1" customBuiltin="1"/>
    <cellStyle name="Accent3" xfId="10891" builtinId="37" hidden="1" customBuiltin="1"/>
    <cellStyle name="Accent3" xfId="4136" builtinId="37" hidden="1" customBuiltin="1"/>
    <cellStyle name="Accent3" xfId="10904" builtinId="37" hidden="1" customBuiltin="1"/>
    <cellStyle name="Accent3" xfId="10881" builtinId="37" hidden="1" customBuiltin="1"/>
    <cellStyle name="Accent3" xfId="10911" builtinId="37" hidden="1" customBuiltin="1"/>
    <cellStyle name="Accent3" xfId="12177" builtinId="37" hidden="1" customBuiltin="1"/>
    <cellStyle name="Accent3" xfId="12198" builtinId="37" hidden="1" customBuiltin="1"/>
    <cellStyle name="Accent3" xfId="12221" builtinId="37" hidden="1" customBuiltin="1"/>
    <cellStyle name="Accent3" xfId="12242" builtinId="37" hidden="1" customBuiltin="1"/>
    <cellStyle name="Accent3" xfId="12263" builtinId="37" hidden="1" customBuiltin="1"/>
    <cellStyle name="Accent3" xfId="12139" builtinId="37" hidden="1" customBuiltin="1"/>
    <cellStyle name="Accent3" xfId="12304" builtinId="37" hidden="1" customBuiltin="1"/>
    <cellStyle name="Accent3" xfId="12335" builtinId="37" hidden="1" customBuiltin="1"/>
    <cellStyle name="Accent3" xfId="12370" builtinId="37" hidden="1" customBuiltin="1"/>
    <cellStyle name="Accent3" xfId="12400" builtinId="37" hidden="1" customBuiltin="1"/>
    <cellStyle name="Accent3" xfId="12432" builtinId="37" hidden="1" customBuiltin="1"/>
    <cellStyle name="Accent3" xfId="12281" builtinId="37" hidden="1" customBuiltin="1"/>
    <cellStyle name="Accent3" xfId="12343" builtinId="37" hidden="1" customBuiltin="1"/>
    <cellStyle name="Accent3" xfId="12454" builtinId="37" hidden="1" customBuiltin="1"/>
    <cellStyle name="Accent3" xfId="12484" builtinId="37" hidden="1" customBuiltin="1"/>
    <cellStyle name="Accent3" xfId="12511" builtinId="37" hidden="1" customBuiltin="1"/>
    <cellStyle name="Accent3" xfId="12537" builtinId="37" hidden="1" customBuiltin="1"/>
    <cellStyle name="Accent3" xfId="12548" builtinId="37" hidden="1" customBuiltin="1"/>
    <cellStyle name="Accent3" xfId="12587" builtinId="37" hidden="1" customBuiltin="1"/>
    <cellStyle name="Accent3" xfId="12618" builtinId="37" hidden="1" customBuiltin="1"/>
    <cellStyle name="Accent3" xfId="12649" builtinId="37" hidden="1" customBuiltin="1"/>
    <cellStyle name="Accent3" xfId="12678" builtinId="37" hidden="1" customBuiltin="1"/>
    <cellStyle name="Accent3" xfId="12706" builtinId="37" hidden="1" customBuiltin="1"/>
    <cellStyle name="Accent3" xfId="12566" builtinId="37" hidden="1" customBuiltin="1"/>
    <cellStyle name="Accent3" xfId="12624" builtinId="37" hidden="1" customBuiltin="1"/>
    <cellStyle name="Accent3" xfId="12725" builtinId="37" hidden="1" customBuiltin="1"/>
    <cellStyle name="Accent3" xfId="12752" builtinId="37" hidden="1" customBuiltin="1"/>
    <cellStyle name="Accent3" xfId="12780" builtinId="37" hidden="1" customBuiltin="1"/>
    <cellStyle name="Accent3" xfId="12808" builtinId="37" hidden="1" customBuiltin="1"/>
    <cellStyle name="Accent3" xfId="12841" builtinId="37" hidden="1" customBuiltin="1"/>
    <cellStyle name="Accent3" xfId="12881" builtinId="37" hidden="1" customBuiltin="1"/>
    <cellStyle name="Accent3" xfId="12911" builtinId="37" hidden="1" customBuiltin="1"/>
    <cellStyle name="Accent3" xfId="12942" builtinId="37" hidden="1" customBuiltin="1"/>
    <cellStyle name="Accent3" xfId="12970" builtinId="37" hidden="1" customBuiltin="1"/>
    <cellStyle name="Accent3" xfId="12998" builtinId="37" hidden="1" customBuiltin="1"/>
    <cellStyle name="Accent3" xfId="12859" builtinId="37" hidden="1" customBuiltin="1"/>
    <cellStyle name="Accent3" xfId="12917" builtinId="37" hidden="1" customBuiltin="1"/>
    <cellStyle name="Accent3" xfId="13017" builtinId="37" hidden="1" customBuiltin="1"/>
    <cellStyle name="Accent3" xfId="13044" builtinId="37" hidden="1" customBuiltin="1"/>
    <cellStyle name="Accent3" xfId="13070" builtinId="37" hidden="1" customBuiltin="1"/>
    <cellStyle name="Accent3" xfId="13095" builtinId="37" hidden="1" customBuiltin="1"/>
    <cellStyle name="Accent3" xfId="13117" builtinId="37" hidden="1" customBuiltin="1"/>
    <cellStyle name="Accent3" xfId="7789" builtinId="37" hidden="1" customBuiltin="1"/>
    <cellStyle name="Accent3" xfId="4524" builtinId="37" hidden="1" customBuiltin="1"/>
    <cellStyle name="Accent3" xfId="5288" builtinId="37" hidden="1" customBuiltin="1"/>
    <cellStyle name="Accent3" xfId="5551" builtinId="37" hidden="1" customBuiltin="1"/>
    <cellStyle name="Accent3" xfId="5350" builtinId="37" hidden="1" customBuiltin="1"/>
    <cellStyle name="Accent3" xfId="7861" builtinId="37" hidden="1" customBuiltin="1"/>
    <cellStyle name="Accent3" xfId="10709" builtinId="37" hidden="1" customBuiltin="1"/>
    <cellStyle name="Accent3" xfId="12538" builtinId="37" hidden="1" customBuiltin="1"/>
    <cellStyle name="Accent3" xfId="12821" builtinId="37" hidden="1" customBuiltin="1"/>
    <cellStyle name="Accent3" xfId="4941" builtinId="37" hidden="1" customBuiltin="1"/>
    <cellStyle name="Accent3" xfId="4184" builtinId="37" hidden="1" customBuiltin="1"/>
    <cellStyle name="Accent3" xfId="11151" builtinId="37" hidden="1" customBuiltin="1"/>
    <cellStyle name="Accent3" xfId="6241" builtinId="37" hidden="1" customBuiltin="1"/>
    <cellStyle name="Accent3" xfId="7879" builtinId="37" hidden="1" customBuiltin="1"/>
    <cellStyle name="Accent3" xfId="4800" builtinId="37" hidden="1" customBuiltin="1"/>
    <cellStyle name="Accent3" xfId="10742" builtinId="37" hidden="1" customBuiltin="1"/>
    <cellStyle name="Accent3" xfId="7599" builtinId="37" hidden="1" customBuiltin="1"/>
    <cellStyle name="Accent3" xfId="5438" builtinId="37" hidden="1" customBuiltin="1"/>
    <cellStyle name="Accent3" xfId="4601" builtinId="37" hidden="1" customBuiltin="1"/>
    <cellStyle name="Accent3" xfId="13146" builtinId="37" hidden="1" customBuiltin="1"/>
    <cellStyle name="Accent3" xfId="13184" builtinId="37" hidden="1" customBuiltin="1"/>
    <cellStyle name="Accent3" xfId="13220" builtinId="37" hidden="1" customBuiltin="1"/>
    <cellStyle name="Accent3" xfId="13255" builtinId="37" hidden="1" customBuiltin="1"/>
    <cellStyle name="Accent3" xfId="13273" builtinId="37" hidden="1" customBuiltin="1"/>
    <cellStyle name="Accent3" xfId="13318" builtinId="37" hidden="1" customBuiltin="1"/>
    <cellStyle name="Accent3" xfId="13351" builtinId="37" hidden="1" customBuiltin="1"/>
    <cellStyle name="Accent3" xfId="13385" builtinId="37" hidden="1" customBuiltin="1"/>
    <cellStyle name="Accent3" xfId="13417" builtinId="37" hidden="1" customBuiltin="1"/>
    <cellStyle name="Accent3" xfId="13448" builtinId="37" hidden="1" customBuiltin="1"/>
    <cellStyle name="Accent3" xfId="13294" builtinId="37" hidden="1" customBuiltin="1"/>
    <cellStyle name="Accent3" xfId="13358" builtinId="37" hidden="1" customBuiltin="1"/>
    <cellStyle name="Accent3" xfId="13470" builtinId="37" hidden="1" customBuiltin="1"/>
    <cellStyle name="Accent3" xfId="13505" builtinId="37" hidden="1" customBuiltin="1"/>
    <cellStyle name="Accent3" xfId="13541" builtinId="37" hidden="1" customBuiltin="1"/>
    <cellStyle name="Accent3" xfId="13575" builtinId="37" hidden="1" customBuiltin="1"/>
    <cellStyle name="Accent3" xfId="13615" builtinId="37" hidden="1" customBuiltin="1"/>
    <cellStyle name="Accent3" xfId="13660" builtinId="37" hidden="1" customBuiltin="1"/>
    <cellStyle name="Accent3" xfId="13693" builtinId="37" hidden="1" customBuiltin="1"/>
    <cellStyle name="Accent3" xfId="13727" builtinId="37" hidden="1" customBuiltin="1"/>
    <cellStyle name="Accent3" xfId="13759" builtinId="37" hidden="1" customBuiltin="1"/>
    <cellStyle name="Accent3" xfId="13790" builtinId="37" hidden="1" customBuiltin="1"/>
    <cellStyle name="Accent3" xfId="13636" builtinId="37" hidden="1" customBuiltin="1"/>
    <cellStyle name="Accent3" xfId="13700" builtinId="37" hidden="1" customBuiltin="1"/>
    <cellStyle name="Accent3" xfId="13812" builtinId="37" hidden="1" customBuiltin="1"/>
    <cellStyle name="Accent3" xfId="13847" builtinId="37" hidden="1" customBuiltin="1"/>
    <cellStyle name="Accent3" xfId="13883" builtinId="37" hidden="1" customBuiltin="1"/>
    <cellStyle name="Accent3" xfId="13917" builtinId="37" hidden="1" customBuiltin="1"/>
    <cellStyle name="Accent3" xfId="13961" builtinId="37" hidden="1" customBuiltin="1"/>
    <cellStyle name="Accent3" xfId="14320" builtinId="37" hidden="1" customBuiltin="1"/>
    <cellStyle name="Accent3" xfId="14341" builtinId="37" hidden="1" customBuiltin="1"/>
    <cellStyle name="Accent3" xfId="14363" builtinId="37" hidden="1" customBuiltin="1"/>
    <cellStyle name="Accent3" xfId="14385" builtinId="37" hidden="1" customBuiltin="1"/>
    <cellStyle name="Accent3" xfId="14406" builtinId="37" hidden="1" customBuiltin="1"/>
    <cellStyle name="Accent3" xfId="14448" builtinId="37" hidden="1" customBuiltin="1"/>
    <cellStyle name="Accent3" xfId="14849" builtinId="37" hidden="1" customBuiltin="1"/>
    <cellStyle name="Accent3" xfId="14874" builtinId="37" hidden="1" customBuiltin="1"/>
    <cellStyle name="Accent3" xfId="14901" builtinId="37" hidden="1" customBuiltin="1"/>
    <cellStyle name="Accent3" xfId="14924" builtinId="37" hidden="1" customBuiltin="1"/>
    <cellStyle name="Accent3" xfId="14948" builtinId="37" hidden="1" customBuiltin="1"/>
    <cellStyle name="Accent3" xfId="14809" builtinId="37" hidden="1" customBuiltin="1"/>
    <cellStyle name="Accent3" xfId="14986" builtinId="37" hidden="1" customBuiltin="1"/>
    <cellStyle name="Accent3" xfId="15017" builtinId="37" hidden="1" customBuiltin="1"/>
    <cellStyle name="Accent3" xfId="15051" builtinId="37" hidden="1" customBuiltin="1"/>
    <cellStyle name="Accent3" xfId="15084" builtinId="37" hidden="1" customBuiltin="1"/>
    <cellStyle name="Accent3" xfId="15115" builtinId="37" hidden="1" customBuiltin="1"/>
    <cellStyle name="Accent3" xfId="14964" builtinId="37" hidden="1" customBuiltin="1"/>
    <cellStyle name="Accent3" xfId="15025" builtinId="37" hidden="1" customBuiltin="1"/>
    <cellStyle name="Accent3" xfId="15133" builtinId="37" hidden="1" customBuiltin="1"/>
    <cellStyle name="Accent3" xfId="15161" builtinId="37" hidden="1" customBuiltin="1"/>
    <cellStyle name="Accent3" xfId="15184" builtinId="37" hidden="1" customBuiltin="1"/>
    <cellStyle name="Accent3" xfId="15208" builtinId="37" hidden="1" customBuiltin="1"/>
    <cellStyle name="Accent3" xfId="15218" builtinId="37" hidden="1" customBuiltin="1"/>
    <cellStyle name="Accent3" xfId="15254" builtinId="37" hidden="1" customBuiltin="1"/>
    <cellStyle name="Accent3" xfId="15284" builtinId="37" hidden="1" customBuiltin="1"/>
    <cellStyle name="Accent3" xfId="15315" builtinId="37" hidden="1" customBuiltin="1"/>
    <cellStyle name="Accent3" xfId="15345" builtinId="37" hidden="1" customBuiltin="1"/>
    <cellStyle name="Accent3" xfId="15373" builtinId="37" hidden="1" customBuiltin="1"/>
    <cellStyle name="Accent3" xfId="15233" builtinId="37" hidden="1" customBuiltin="1"/>
    <cellStyle name="Accent3" xfId="15290" builtinId="37" hidden="1" customBuiltin="1"/>
    <cellStyle name="Accent3" xfId="15390" builtinId="37" hidden="1" customBuiltin="1"/>
    <cellStyle name="Accent3" xfId="15414" builtinId="37" hidden="1" customBuiltin="1"/>
    <cellStyle name="Accent3" xfId="15439" builtinId="37" hidden="1" customBuiltin="1"/>
    <cellStyle name="Accent3" xfId="15464" builtinId="37" hidden="1" customBuiltin="1"/>
    <cellStyle name="Accent3" xfId="15495" builtinId="37" hidden="1" customBuiltin="1"/>
    <cellStyle name="Accent3" xfId="15532" builtinId="37" hidden="1" customBuiltin="1"/>
    <cellStyle name="Accent3" xfId="15562" builtinId="37" hidden="1" customBuiltin="1"/>
    <cellStyle name="Accent3" xfId="15593" builtinId="37" hidden="1" customBuiltin="1"/>
    <cellStyle name="Accent3" xfId="15622" builtinId="37" hidden="1" customBuiltin="1"/>
    <cellStyle name="Accent3" xfId="15650" builtinId="37" hidden="1" customBuiltin="1"/>
    <cellStyle name="Accent3" xfId="15511" builtinId="37" hidden="1" customBuiltin="1"/>
    <cellStyle name="Accent3" xfId="15568" builtinId="37" hidden="1" customBuiltin="1"/>
    <cellStyle name="Accent3" xfId="15667" builtinId="37" hidden="1" customBuiltin="1"/>
    <cellStyle name="Accent3" xfId="15691" builtinId="37" hidden="1" customBuiltin="1"/>
    <cellStyle name="Accent3" xfId="15715" builtinId="37" hidden="1" customBuiltin="1"/>
    <cellStyle name="Accent3" xfId="15739" builtinId="37" hidden="1" customBuiltin="1"/>
    <cellStyle name="Accent3" xfId="15766" builtinId="37" hidden="1" customBuiltin="1"/>
    <cellStyle name="Accent3" xfId="14693" builtinId="37" hidden="1" customBuiltin="1"/>
    <cellStyle name="Accent3" xfId="14660" builtinId="37" hidden="1" customBuiltin="1"/>
    <cellStyle name="Accent3" xfId="14604" builtinId="37" hidden="1" customBuiltin="1"/>
    <cellStyle name="Accent3" xfId="14698" builtinId="37" hidden="1" customBuiltin="1"/>
    <cellStyle name="Accent3" xfId="14646" builtinId="37" hidden="1" customBuiltin="1"/>
    <cellStyle name="Accent3" xfId="14709" builtinId="37" hidden="1" customBuiltin="1"/>
    <cellStyle name="Accent3" xfId="15920" builtinId="37" hidden="1" customBuiltin="1"/>
    <cellStyle name="Accent3" xfId="15941" builtinId="37" hidden="1" customBuiltin="1"/>
    <cellStyle name="Accent3" xfId="15964" builtinId="37" hidden="1" customBuiltin="1"/>
    <cellStyle name="Accent3" xfId="15985" builtinId="37" hidden="1" customBuiltin="1"/>
    <cellStyle name="Accent3" xfId="16006" builtinId="37" hidden="1" customBuiltin="1"/>
    <cellStyle name="Accent3" xfId="15884" builtinId="37" hidden="1" customBuiltin="1"/>
    <cellStyle name="Accent3" xfId="16042" builtinId="37" hidden="1" customBuiltin="1"/>
    <cellStyle name="Accent3" xfId="16073" builtinId="37" hidden="1" customBuiltin="1"/>
    <cellStyle name="Accent3" xfId="16108" builtinId="37" hidden="1" customBuiltin="1"/>
    <cellStyle name="Accent3" xfId="16138" builtinId="37" hidden="1" customBuiltin="1"/>
    <cellStyle name="Accent3" xfId="16169" builtinId="37" hidden="1" customBuiltin="1"/>
    <cellStyle name="Accent3" xfId="16021" builtinId="37" hidden="1" customBuiltin="1"/>
    <cellStyle name="Accent3" xfId="16081" builtinId="37" hidden="1" customBuiltin="1"/>
    <cellStyle name="Accent3" xfId="16188" builtinId="37" hidden="1" customBuiltin="1"/>
    <cellStyle name="Accent3" xfId="16217" builtinId="37" hidden="1" customBuiltin="1"/>
    <cellStyle name="Accent3" xfId="16242" builtinId="37" hidden="1" customBuiltin="1"/>
    <cellStyle name="Accent3" xfId="16268" builtinId="37" hidden="1" customBuiltin="1"/>
    <cellStyle name="Accent3" xfId="16279" builtinId="37" hidden="1" customBuiltin="1"/>
    <cellStyle name="Accent3" xfId="16315" builtinId="37" hidden="1" customBuiltin="1"/>
    <cellStyle name="Accent3" xfId="16345" builtinId="37" hidden="1" customBuiltin="1"/>
    <cellStyle name="Accent3" xfId="16376" builtinId="37" hidden="1" customBuiltin="1"/>
    <cellStyle name="Accent3" xfId="16404" builtinId="37" hidden="1" customBuiltin="1"/>
    <cellStyle name="Accent3" xfId="16432" builtinId="37" hidden="1" customBuiltin="1"/>
    <cellStyle name="Accent3" xfId="16295" builtinId="37" hidden="1" customBuiltin="1"/>
    <cellStyle name="Accent3" xfId="16351" builtinId="37" hidden="1" customBuiltin="1"/>
    <cellStyle name="Accent3" xfId="16448" builtinId="37" hidden="1" customBuiltin="1"/>
    <cellStyle name="Accent3" xfId="16473" builtinId="37" hidden="1" customBuiltin="1"/>
    <cellStyle name="Accent3" xfId="16494" builtinId="37" hidden="1" customBuiltin="1"/>
    <cellStyle name="Accent3" xfId="16518" builtinId="37" hidden="1" customBuiltin="1"/>
    <cellStyle name="Accent3" xfId="16549" builtinId="37" hidden="1" customBuiltin="1"/>
    <cellStyle name="Accent3" xfId="16585" builtinId="37" hidden="1" customBuiltin="1"/>
    <cellStyle name="Accent3" xfId="16615" builtinId="37" hidden="1" customBuiltin="1"/>
    <cellStyle name="Accent3" xfId="16647" builtinId="37" hidden="1" customBuiltin="1"/>
    <cellStyle name="Accent3" xfId="16676" builtinId="37" hidden="1" customBuiltin="1"/>
    <cellStyle name="Accent3" xfId="16704" builtinId="37" hidden="1" customBuiltin="1"/>
    <cellStyle name="Accent3" xfId="16565" builtinId="37" hidden="1" customBuiltin="1"/>
    <cellStyle name="Accent3" xfId="16622" builtinId="37" hidden="1" customBuiltin="1"/>
    <cellStyle name="Accent3" xfId="16721" builtinId="37" hidden="1" customBuiltin="1"/>
    <cellStyle name="Accent3" xfId="16746" builtinId="37" hidden="1" customBuiltin="1"/>
    <cellStyle name="Accent3" xfId="16768" builtinId="37" hidden="1" customBuiltin="1"/>
    <cellStyle name="Accent3" xfId="16791" builtinId="37" hidden="1" customBuiltin="1"/>
    <cellStyle name="Accent3" xfId="16820" builtinId="37" hidden="1" customBuiltin="1"/>
    <cellStyle name="Accent3" xfId="14591" builtinId="37" hidden="1" customBuiltin="1"/>
    <cellStyle name="Accent3" xfId="14701" builtinId="37" hidden="1" customBuiltin="1"/>
    <cellStyle name="Accent3" xfId="4126" builtinId="37" hidden="1" customBuiltin="1"/>
    <cellStyle name="Accent3" xfId="6062" builtinId="37" hidden="1" customBuiltin="1"/>
    <cellStyle name="Accent3" xfId="16854" builtinId="37" hidden="1" customBuiltin="1"/>
    <cellStyle name="Accent3" xfId="16838" builtinId="37" hidden="1" customBuiltin="1"/>
    <cellStyle name="Accent3" xfId="14290" builtinId="37" hidden="1" customBuiltin="1"/>
    <cellStyle name="Accent3" xfId="5455" builtinId="37" hidden="1" customBuiltin="1"/>
    <cellStyle name="Accent3" xfId="5526" builtinId="37" hidden="1" customBuiltin="1"/>
    <cellStyle name="Accent3" xfId="5591" builtinId="37" hidden="1" customBuiltin="1"/>
    <cellStyle name="Accent3" xfId="14126" builtinId="37" hidden="1" customBuiltin="1"/>
    <cellStyle name="Accent3" xfId="5473" builtinId="37" hidden="1" customBuiltin="1"/>
    <cellStyle name="Accent3" xfId="8450" builtinId="37" hidden="1" customBuiltin="1"/>
    <cellStyle name="Accent3" xfId="4665" builtinId="37" hidden="1" customBuiltin="1"/>
    <cellStyle name="Accent3" xfId="14008" builtinId="37" hidden="1" customBuiltin="1"/>
    <cellStyle name="Accent3" xfId="16921" builtinId="37" hidden="1" customBuiltin="1"/>
    <cellStyle name="Accent3" xfId="17018" builtinId="37" hidden="1" customBuiltin="1"/>
    <cellStyle name="Accent3" xfId="5847" builtinId="37" hidden="1" customBuiltin="1"/>
    <cellStyle name="Accent3" xfId="4523" builtinId="37" hidden="1" customBuiltin="1"/>
    <cellStyle name="Accent3" xfId="14551" builtinId="37" hidden="1" customBuiltin="1"/>
    <cellStyle name="Accent3" xfId="5341" builtinId="37" hidden="1" customBuiltin="1"/>
    <cellStyle name="Accent3" xfId="16962" builtinId="37" hidden="1" customBuiltin="1"/>
    <cellStyle name="Accent3" xfId="4613" builtinId="37" hidden="1" customBuiltin="1"/>
    <cellStyle name="Accent3" xfId="14645" builtinId="37" hidden="1" customBuiltin="1"/>
    <cellStyle name="Accent3" xfId="16883" builtinId="37" hidden="1" customBuiltin="1"/>
    <cellStyle name="Accent3" xfId="16857" builtinId="37" hidden="1" customBuiltin="1"/>
    <cellStyle name="Accent3" xfId="5543" builtinId="37" hidden="1" customBuiltin="1"/>
    <cellStyle name="Accent3" xfId="14587" builtinId="37" hidden="1" customBuiltin="1"/>
    <cellStyle name="Accent3" xfId="8514" builtinId="37" hidden="1" customBuiltin="1"/>
    <cellStyle name="Accent3" xfId="4542" builtinId="37" hidden="1" customBuiltin="1"/>
    <cellStyle name="Accent3" xfId="16974" builtinId="37" hidden="1" customBuiltin="1"/>
    <cellStyle name="Accent3" xfId="10339" builtinId="37" hidden="1" customBuiltin="1"/>
    <cellStyle name="Accent3" xfId="6139" builtinId="37" hidden="1" customBuiltin="1"/>
    <cellStyle name="Accent3" xfId="6311" builtinId="37" hidden="1" customBuiltin="1"/>
    <cellStyle name="Accent3" xfId="4530" builtinId="37" hidden="1" customBuiltin="1"/>
    <cellStyle name="Accent3" xfId="10665" builtinId="37" hidden="1" customBuiltin="1"/>
    <cellStyle name="Accent3" xfId="8250" builtinId="37" hidden="1" customBuiltin="1"/>
    <cellStyle name="Accent3" xfId="10625" builtinId="37" hidden="1" customBuiltin="1"/>
    <cellStyle name="Accent3" xfId="5588" builtinId="37" hidden="1" customBuiltin="1"/>
    <cellStyle name="Accent3" xfId="4518" builtinId="37" hidden="1" customBuiltin="1"/>
    <cellStyle name="Accent3" xfId="4692" builtinId="37" hidden="1" customBuiltin="1"/>
    <cellStyle name="Accent3" xfId="5826" builtinId="37" hidden="1" customBuiltin="1"/>
    <cellStyle name="Accent3" xfId="8317" builtinId="37" hidden="1" customBuiltin="1"/>
    <cellStyle name="Accent3" xfId="5235" builtinId="37" hidden="1" customBuiltin="1"/>
    <cellStyle name="Accent3" xfId="11100" builtinId="37" hidden="1" customBuiltin="1"/>
    <cellStyle name="Accent3" xfId="6274" builtinId="37" hidden="1" customBuiltin="1"/>
    <cellStyle name="Accent3" xfId="4856" builtinId="37" hidden="1" customBuiltin="1"/>
    <cellStyle name="Accent3" xfId="6314" builtinId="37" hidden="1" customBuiltin="1"/>
    <cellStyle name="Accent3" xfId="5721" builtinId="37" hidden="1" customBuiltin="1"/>
    <cellStyle name="Accent3" xfId="14953" builtinId="37" hidden="1" customBuiltin="1"/>
    <cellStyle name="Accent3" xfId="6160" builtinId="37" hidden="1" customBuiltin="1"/>
    <cellStyle name="Accent3" xfId="14295" builtinId="37" hidden="1" customBuiltin="1"/>
    <cellStyle name="Accent3" xfId="11257" builtinId="37" hidden="1" customBuiltin="1"/>
    <cellStyle name="Accent3" xfId="16591" builtinId="37" hidden="1" customBuiltin="1"/>
    <cellStyle name="Accent3" xfId="17180" builtinId="37" hidden="1" customBuiltin="1"/>
    <cellStyle name="Accent3" xfId="17206" builtinId="37" hidden="1" customBuiltin="1"/>
    <cellStyle name="Accent3" xfId="17233" builtinId="37" hidden="1" customBuiltin="1"/>
    <cellStyle name="Accent3" xfId="17260" builtinId="37" hidden="1" customBuiltin="1"/>
    <cellStyle name="Accent3" xfId="17285" builtinId="37" hidden="1" customBuiltin="1"/>
    <cellStyle name="Accent3" xfId="17137" builtinId="37" hidden="1" customBuiltin="1"/>
    <cellStyle name="Accent3" xfId="17327" builtinId="37" hidden="1" customBuiltin="1"/>
    <cellStyle name="Accent3" xfId="17360" builtinId="37" hidden="1" customBuiltin="1"/>
    <cellStyle name="Accent3" xfId="17394" builtinId="37" hidden="1" customBuiltin="1"/>
    <cellStyle name="Accent3" xfId="17427" builtinId="37" hidden="1" customBuiltin="1"/>
    <cellStyle name="Accent3" xfId="17458" builtinId="37" hidden="1" customBuiltin="1"/>
    <cellStyle name="Accent3" xfId="17304" builtinId="37" hidden="1" customBuiltin="1"/>
    <cellStyle name="Accent3" xfId="17368" builtinId="37" hidden="1" customBuiltin="1"/>
    <cellStyle name="Accent3" xfId="17480" builtinId="37" hidden="1" customBuiltin="1"/>
    <cellStyle name="Accent3" xfId="17508" builtinId="37" hidden="1" customBuiltin="1"/>
    <cellStyle name="Accent3" xfId="17536" builtinId="37" hidden="1" customBuiltin="1"/>
    <cellStyle name="Accent3" xfId="17561" builtinId="37" hidden="1" customBuiltin="1"/>
    <cellStyle name="Accent3" xfId="17572" builtinId="37" hidden="1" customBuiltin="1"/>
    <cellStyle name="Accent3" xfId="17610" builtinId="37" hidden="1" customBuiltin="1"/>
    <cellStyle name="Accent3" xfId="17641" builtinId="37" hidden="1" customBuiltin="1"/>
    <cellStyle name="Accent3" xfId="17672" builtinId="37" hidden="1" customBuiltin="1"/>
    <cellStyle name="Accent3" xfId="17701" builtinId="37" hidden="1" customBuiltin="1"/>
    <cellStyle name="Accent3" xfId="17731" builtinId="37" hidden="1" customBuiltin="1"/>
    <cellStyle name="Accent3" xfId="17588" builtinId="37" hidden="1" customBuiltin="1"/>
    <cellStyle name="Accent3" xfId="17647" builtinId="37" hidden="1" customBuiltin="1"/>
    <cellStyle name="Accent3" xfId="17749" builtinId="37" hidden="1" customBuiltin="1"/>
    <cellStyle name="Accent3" xfId="17775" builtinId="37" hidden="1" customBuiltin="1"/>
    <cellStyle name="Accent3" xfId="17802" builtinId="37" hidden="1" customBuiltin="1"/>
    <cellStyle name="Accent3" xfId="17826" builtinId="37" hidden="1" customBuiltin="1"/>
    <cellStyle name="Accent3" xfId="17856" builtinId="37" hidden="1" customBuiltin="1"/>
    <cellStyle name="Accent3" xfId="17894" builtinId="37" hidden="1" customBuiltin="1"/>
    <cellStyle name="Accent3" xfId="17925" builtinId="37" hidden="1" customBuiltin="1"/>
    <cellStyle name="Accent3" xfId="17956" builtinId="37" hidden="1" customBuiltin="1"/>
    <cellStyle name="Accent3" xfId="17986" builtinId="37" hidden="1" customBuiltin="1"/>
    <cellStyle name="Accent3" xfId="18015" builtinId="37" hidden="1" customBuiltin="1"/>
    <cellStyle name="Accent3" xfId="17873" builtinId="37" hidden="1" customBuiltin="1"/>
    <cellStyle name="Accent3" xfId="17931" builtinId="37" hidden="1" customBuiltin="1"/>
    <cellStyle name="Accent3" xfId="18033" builtinId="37" hidden="1" customBuiltin="1"/>
    <cellStyle name="Accent3" xfId="18057" builtinId="37" hidden="1" customBuiltin="1"/>
    <cellStyle name="Accent3" xfId="18083" builtinId="37" hidden="1" customBuiltin="1"/>
    <cellStyle name="Accent3" xfId="18107" builtinId="37" hidden="1" customBuiltin="1"/>
    <cellStyle name="Accent3" xfId="18134" builtinId="37" hidden="1" customBuiltin="1"/>
    <cellStyle name="Accent3" xfId="17070" builtinId="37" hidden="1" customBuiltin="1"/>
    <cellStyle name="Accent3" xfId="17061" builtinId="37" hidden="1" customBuiltin="1"/>
    <cellStyle name="Accent3" xfId="6323" builtinId="37" hidden="1" customBuiltin="1"/>
    <cellStyle name="Accent3" xfId="17072" builtinId="37" hidden="1" customBuiltin="1"/>
    <cellStyle name="Accent3" xfId="17051" builtinId="37" hidden="1" customBuiltin="1"/>
    <cellStyle name="Accent3" xfId="17079" builtinId="37" hidden="1" customBuiltin="1"/>
    <cellStyle name="Accent3" xfId="18282" builtinId="37" hidden="1" customBuiltin="1"/>
    <cellStyle name="Accent3" xfId="18303" builtinId="37" hidden="1" customBuiltin="1"/>
    <cellStyle name="Accent3" xfId="18326" builtinId="37" hidden="1" customBuiltin="1"/>
    <cellStyle name="Accent3" xfId="18347" builtinId="37" hidden="1" customBuiltin="1"/>
    <cellStyle name="Accent3" xfId="18368" builtinId="37" hidden="1" customBuiltin="1"/>
    <cellStyle name="Accent3" xfId="18245" builtinId="37" hidden="1" customBuiltin="1"/>
    <cellStyle name="Accent3" xfId="18406" builtinId="37" hidden="1" customBuiltin="1"/>
    <cellStyle name="Accent3" xfId="18438" builtinId="37" hidden="1" customBuiltin="1"/>
    <cellStyle name="Accent3" xfId="18472" builtinId="37" hidden="1" customBuiltin="1"/>
    <cellStyle name="Accent3" xfId="18503" builtinId="37" hidden="1" customBuiltin="1"/>
    <cellStyle name="Accent3" xfId="18535" builtinId="37" hidden="1" customBuiltin="1"/>
    <cellStyle name="Accent3" xfId="18386" builtinId="37" hidden="1" customBuiltin="1"/>
    <cellStyle name="Accent3" xfId="18446" builtinId="37" hidden="1" customBuiltin="1"/>
    <cellStyle name="Accent3" xfId="18554" builtinId="37" hidden="1" customBuiltin="1"/>
    <cellStyle name="Accent3" xfId="18583" builtinId="37" hidden="1" customBuiltin="1"/>
    <cellStyle name="Accent3" xfId="18609" builtinId="37" hidden="1" customBuiltin="1"/>
    <cellStyle name="Accent3" xfId="18635" builtinId="37" hidden="1" customBuiltin="1"/>
    <cellStyle name="Accent3" xfId="18646" builtinId="37" hidden="1" customBuiltin="1"/>
    <cellStyle name="Accent3" xfId="18683" builtinId="37" hidden="1" customBuiltin="1"/>
    <cellStyle name="Accent3" xfId="18715" builtinId="37" hidden="1" customBuiltin="1"/>
    <cellStyle name="Accent3" xfId="18746" builtinId="37" hidden="1" customBuiltin="1"/>
    <cellStyle name="Accent3" xfId="18775" builtinId="37" hidden="1" customBuiltin="1"/>
    <cellStyle name="Accent3" xfId="18804" builtinId="37" hidden="1" customBuiltin="1"/>
    <cellStyle name="Accent3" xfId="18663" builtinId="37" hidden="1" customBuiltin="1"/>
    <cellStyle name="Accent3" xfId="18721" builtinId="37" hidden="1" customBuiltin="1"/>
    <cellStyle name="Accent3" xfId="18821" builtinId="37" hidden="1" customBuiltin="1"/>
    <cellStyle name="Accent3" xfId="18848" builtinId="37" hidden="1" customBuiltin="1"/>
    <cellStyle name="Accent3" xfId="18874" builtinId="37" hidden="1" customBuiltin="1"/>
    <cellStyle name="Accent3" xfId="18898" builtinId="37" hidden="1" customBuiltin="1"/>
    <cellStyle name="Accent3" xfId="18929" builtinId="37" hidden="1" customBuiltin="1"/>
    <cellStyle name="Accent3" xfId="18966" builtinId="37" hidden="1" customBuiltin="1"/>
    <cellStyle name="Accent3" xfId="18997" builtinId="37" hidden="1" customBuiltin="1"/>
    <cellStyle name="Accent3" xfId="19028" builtinId="37" hidden="1" customBuiltin="1"/>
    <cellStyle name="Accent3" xfId="19058" builtinId="37" hidden="1" customBuiltin="1"/>
    <cellStyle name="Accent3" xfId="19087" builtinId="37" hidden="1" customBuiltin="1"/>
    <cellStyle name="Accent3" xfId="18945" builtinId="37" hidden="1" customBuiltin="1"/>
    <cellStyle name="Accent3" xfId="19003" builtinId="37" hidden="1" customBuiltin="1"/>
    <cellStyle name="Accent3" xfId="19105" builtinId="37" hidden="1" customBuiltin="1"/>
    <cellStyle name="Accent3" xfId="19130" builtinId="37" hidden="1" customBuiltin="1"/>
    <cellStyle name="Accent3" xfId="19153" builtinId="37" hidden="1" customBuiltin="1"/>
    <cellStyle name="Accent3" xfId="19177" builtinId="37" hidden="1" customBuiltin="1"/>
    <cellStyle name="Accent3" xfId="19198" builtinId="37" hidden="1" customBuiltin="1"/>
    <cellStyle name="Accent3" xfId="14166" builtinId="37" hidden="1" customBuiltin="1"/>
    <cellStyle name="Accent3" xfId="4228" builtinId="37" hidden="1" customBuiltin="1"/>
    <cellStyle name="Accent3" xfId="5197" builtinId="37" hidden="1" customBuiltin="1"/>
    <cellStyle name="Accent3" xfId="5268" builtinId="37" hidden="1" customBuiltin="1"/>
    <cellStyle name="Accent3" xfId="4133" builtinId="37" hidden="1" customBuiltin="1"/>
    <cellStyle name="Accent3" xfId="14224" builtinId="37" hidden="1" customBuiltin="1"/>
    <cellStyle name="Accent3" xfId="16919" builtinId="37" hidden="1" customBuiltin="1"/>
    <cellStyle name="Accent3" xfId="18636" builtinId="37" hidden="1" customBuiltin="1"/>
    <cellStyle name="Accent3" xfId="18909" builtinId="37" hidden="1" customBuiltin="1"/>
    <cellStyle name="Accent3" xfId="5743" builtinId="37" hidden="1" customBuiltin="1"/>
    <cellStyle name="Accent3" xfId="5416" builtinId="37" hidden="1" customBuiltin="1"/>
    <cellStyle name="Accent3" xfId="17299" builtinId="37" hidden="1" customBuiltin="1"/>
    <cellStyle name="Accent3" xfId="12731" builtinId="37" hidden="1" customBuiltin="1"/>
    <cellStyle name="Accent3" xfId="14238" builtinId="37" hidden="1" customBuiltin="1"/>
    <cellStyle name="Accent3" xfId="6000" builtinId="37" hidden="1" customBuiltin="1"/>
    <cellStyle name="Accent3" xfId="16949" builtinId="37" hidden="1" customBuiltin="1"/>
    <cellStyle name="Accent3" xfId="14013" builtinId="37" hidden="1" customBuiltin="1"/>
    <cellStyle name="Accent3" xfId="4231" builtinId="37" hidden="1" customBuiltin="1"/>
    <cellStyle name="Accent3" xfId="8383" builtinId="37" hidden="1" customBuiltin="1"/>
    <cellStyle name="Accent3" xfId="19227" builtinId="37" hidden="1" customBuiltin="1"/>
    <cellStyle name="Accent3" xfId="19266" builtinId="37" hidden="1" customBuiltin="1"/>
    <cellStyle name="Accent3" xfId="19303" builtinId="37" hidden="1" customBuiltin="1"/>
    <cellStyle name="Accent3" xfId="19338" builtinId="37" hidden="1" customBuiltin="1"/>
    <cellStyle name="Accent3" xfId="19356" builtinId="37" hidden="1" customBuiltin="1"/>
    <cellStyle name="Accent3" xfId="19401" builtinId="37" hidden="1" customBuiltin="1"/>
    <cellStyle name="Accent3" xfId="19434" builtinId="37" hidden="1" customBuiltin="1"/>
    <cellStyle name="Accent3" xfId="19468" builtinId="37" hidden="1" customBuiltin="1"/>
    <cellStyle name="Accent3" xfId="19500" builtinId="37" hidden="1" customBuiltin="1"/>
    <cellStyle name="Accent3" xfId="19531" builtinId="37" hidden="1" customBuiltin="1"/>
    <cellStyle name="Accent3" xfId="19377" builtinId="37" hidden="1" customBuiltin="1"/>
    <cellStyle name="Accent3" xfId="19441" builtinId="37" hidden="1" customBuiltin="1"/>
    <cellStyle name="Accent3" xfId="19553" builtinId="37" hidden="1" customBuiltin="1"/>
    <cellStyle name="Accent3" xfId="19588" builtinId="37" hidden="1" customBuiltin="1"/>
    <cellStyle name="Accent3" xfId="19624" builtinId="37" hidden="1" customBuiltin="1"/>
    <cellStyle name="Accent3" xfId="19658" builtinId="37" hidden="1" customBuiltin="1"/>
    <cellStyle name="Accent3" xfId="19698" builtinId="37" hidden="1" customBuiltin="1"/>
    <cellStyle name="Accent3" xfId="19743" builtinId="37" hidden="1" customBuiltin="1"/>
    <cellStyle name="Accent3" xfId="19776" builtinId="37" hidden="1" customBuiltin="1"/>
    <cellStyle name="Accent3" xfId="19810" builtinId="37" hidden="1" customBuiltin="1"/>
    <cellStyle name="Accent3" xfId="19842" builtinId="37" hidden="1" customBuiltin="1"/>
    <cellStyle name="Accent3" xfId="19873" builtinId="37" hidden="1" customBuiltin="1"/>
    <cellStyle name="Accent3" xfId="19719" builtinId="37" hidden="1" customBuiltin="1"/>
    <cellStyle name="Accent3" xfId="19783" builtinId="37" hidden="1" customBuiltin="1"/>
    <cellStyle name="Accent3" xfId="19895" builtinId="37" hidden="1" customBuiltin="1"/>
    <cellStyle name="Accent3" xfId="19930" builtinId="37" hidden="1" customBuiltin="1"/>
    <cellStyle name="Accent3" xfId="19966" builtinId="37" hidden="1" customBuiltin="1"/>
    <cellStyle name="Accent3" xfId="20000" builtinId="37" hidden="1" customBuiltin="1"/>
    <cellStyle name="Accent3" xfId="20036" builtinId="37" hidden="1" customBuiltin="1"/>
    <cellStyle name="Accent3" xfId="20144" builtinId="37" hidden="1" customBuiltin="1"/>
    <cellStyle name="Accent3" xfId="20165" builtinId="37" hidden="1" customBuiltin="1"/>
    <cellStyle name="Accent3" xfId="20188" builtinId="37" hidden="1" customBuiltin="1"/>
    <cellStyle name="Accent3" xfId="20210" builtinId="37" hidden="1" customBuiltin="1"/>
    <cellStyle name="Accent3" xfId="20231" builtinId="37" hidden="1" customBuiltin="1"/>
    <cellStyle name="Accent3" xfId="20265" builtinId="37" hidden="1" customBuiltin="1"/>
    <cellStyle name="Accent3" xfId="20464" builtinId="37" hidden="1" customBuiltin="1"/>
    <cellStyle name="Accent3" xfId="20489" builtinId="37" hidden="1" customBuiltin="1"/>
    <cellStyle name="Accent3" xfId="20516" builtinId="37" hidden="1" customBuiltin="1"/>
    <cellStyle name="Accent3" xfId="20543" builtinId="37" hidden="1" customBuiltin="1"/>
    <cellStyle name="Accent3" xfId="20568" builtinId="37" hidden="1" customBuiltin="1"/>
    <cellStyle name="Accent3" xfId="20421" builtinId="37" hidden="1" customBuiltin="1"/>
    <cellStyle name="Accent3" xfId="20609" builtinId="37" hidden="1" customBuiltin="1"/>
    <cellStyle name="Accent3" xfId="20642" builtinId="37" hidden="1" customBuiltin="1"/>
    <cellStyle name="Accent3" xfId="20676" builtinId="37" hidden="1" customBuiltin="1"/>
    <cellStyle name="Accent3" xfId="20708" builtinId="37" hidden="1" customBuiltin="1"/>
    <cellStyle name="Accent3" xfId="20739" builtinId="37" hidden="1" customBuiltin="1"/>
    <cellStyle name="Accent3" xfId="20587" builtinId="37" hidden="1" customBuiltin="1"/>
    <cellStyle name="Accent3" xfId="20650" builtinId="37" hidden="1" customBuiltin="1"/>
    <cellStyle name="Accent3" xfId="20760" builtinId="37" hidden="1" customBuiltin="1"/>
    <cellStyle name="Accent3" xfId="20788" builtinId="37" hidden="1" customBuiltin="1"/>
    <cellStyle name="Accent3" xfId="20816" builtinId="37" hidden="1" customBuiltin="1"/>
    <cellStyle name="Accent3" xfId="20840" builtinId="37" hidden="1" customBuiltin="1"/>
    <cellStyle name="Accent3" xfId="20851" builtinId="37" hidden="1" customBuiltin="1"/>
    <cellStyle name="Accent3" xfId="20889" builtinId="37" hidden="1" customBuiltin="1"/>
    <cellStyle name="Accent3" xfId="20920" builtinId="37" hidden="1" customBuiltin="1"/>
    <cellStyle name="Accent3" xfId="20951" builtinId="37" hidden="1" customBuiltin="1"/>
    <cellStyle name="Accent3" xfId="20980" builtinId="37" hidden="1" customBuiltin="1"/>
    <cellStyle name="Accent3" xfId="21009" builtinId="37" hidden="1" customBuiltin="1"/>
    <cellStyle name="Accent3" xfId="20867" builtinId="37" hidden="1" customBuiltin="1"/>
    <cellStyle name="Accent3" xfId="20926" builtinId="37" hidden="1" customBuiltin="1"/>
    <cellStyle name="Accent3" xfId="21027" builtinId="37" hidden="1" customBuiltin="1"/>
    <cellStyle name="Accent3" xfId="21051" builtinId="37" hidden="1" customBuiltin="1"/>
    <cellStyle name="Accent3" xfId="21076" builtinId="37" hidden="1" customBuiltin="1"/>
    <cellStyle name="Accent3" xfId="21099" builtinId="37" hidden="1" customBuiltin="1"/>
    <cellStyle name="Accent3" xfId="21128" builtinId="37" hidden="1" customBuiltin="1"/>
    <cellStyle name="Accent3" xfId="21166" builtinId="37" hidden="1" customBuiltin="1"/>
    <cellStyle name="Accent3" xfId="21197" builtinId="37" hidden="1" customBuiltin="1"/>
    <cellStyle name="Accent3" xfId="21228" builtinId="37" hidden="1" customBuiltin="1"/>
    <cellStyle name="Accent3" xfId="21258" builtinId="37" hidden="1" customBuiltin="1"/>
    <cellStyle name="Accent3" xfId="21286" builtinId="37" hidden="1" customBuiltin="1"/>
    <cellStyle name="Accent3" xfId="21145" builtinId="37" hidden="1" customBuiltin="1"/>
    <cellStyle name="Accent3" xfId="21203" builtinId="37" hidden="1" customBuiltin="1"/>
    <cellStyle name="Accent3" xfId="21304" builtinId="37" hidden="1" customBuiltin="1"/>
    <cellStyle name="Accent3" xfId="21328" builtinId="37" hidden="1" customBuiltin="1"/>
    <cellStyle name="Accent3" xfId="21354" builtinId="37" hidden="1" customBuiltin="1"/>
    <cellStyle name="Accent3" xfId="21377" builtinId="37" hidden="1" customBuiltin="1"/>
    <cellStyle name="Accent3" xfId="21403" builtinId="37" hidden="1" customBuiltin="1"/>
    <cellStyle name="Accent3" xfId="20354" builtinId="37" hidden="1" customBuiltin="1"/>
    <cellStyle name="Accent3" xfId="20346" builtinId="37" hidden="1" customBuiltin="1"/>
    <cellStyle name="Accent3" xfId="20324" builtinId="37" hidden="1" customBuiltin="1"/>
    <cellStyle name="Accent3" xfId="20356" builtinId="37" hidden="1" customBuiltin="1"/>
    <cellStyle name="Accent3" xfId="20336" builtinId="37" hidden="1" customBuiltin="1"/>
    <cellStyle name="Accent3" xfId="20363" builtinId="37" hidden="1" customBuiltin="1"/>
    <cellStyle name="Accent3" xfId="21551" builtinId="37" hidden="1" customBuiltin="1"/>
    <cellStyle name="Accent3" xfId="21572" builtinId="37" hidden="1" customBuiltin="1"/>
    <cellStyle name="Accent3" xfId="21595" builtinId="37" hidden="1" customBuiltin="1"/>
    <cellStyle name="Accent3" xfId="21616" builtinId="37" hidden="1" customBuiltin="1"/>
    <cellStyle name="Accent3" xfId="21637" builtinId="37" hidden="1" customBuiltin="1"/>
    <cellStyle name="Accent3" xfId="21514" builtinId="37" hidden="1" customBuiltin="1"/>
    <cellStyle name="Accent3" xfId="21675" builtinId="37" hidden="1" customBuiltin="1"/>
    <cellStyle name="Accent3" xfId="21707" builtinId="37" hidden="1" customBuiltin="1"/>
    <cellStyle name="Accent3" xfId="21741" builtinId="37" hidden="1" customBuiltin="1"/>
    <cellStyle name="Accent3" xfId="21772" builtinId="37" hidden="1" customBuiltin="1"/>
    <cellStyle name="Accent3" xfId="21803" builtinId="37" hidden="1" customBuiltin="1"/>
    <cellStyle name="Accent3" xfId="21655" builtinId="37" hidden="1" customBuiltin="1"/>
    <cellStyle name="Accent3" xfId="21715" builtinId="37" hidden="1" customBuiltin="1"/>
    <cellStyle name="Accent3" xfId="21822" builtinId="37" hidden="1" customBuiltin="1"/>
    <cellStyle name="Accent3" xfId="21849" builtinId="37" hidden="1" customBuiltin="1"/>
    <cellStyle name="Accent3" xfId="21873" builtinId="37" hidden="1" customBuiltin="1"/>
    <cellStyle name="Accent3" xfId="21897" builtinId="37" hidden="1" customBuiltin="1"/>
    <cellStyle name="Accent3" xfId="21908" builtinId="37" hidden="1" customBuiltin="1"/>
    <cellStyle name="Accent3" xfId="21945" builtinId="37" hidden="1" customBuiltin="1"/>
    <cellStyle name="Accent3" xfId="21976" builtinId="37" hidden="1" customBuiltin="1"/>
    <cellStyle name="Accent3" xfId="22007" builtinId="37" hidden="1" customBuiltin="1"/>
    <cellStyle name="Accent3" xfId="22036" builtinId="37" hidden="1" customBuiltin="1"/>
    <cellStyle name="Accent3" xfId="22064" builtinId="37" hidden="1" customBuiltin="1"/>
    <cellStyle name="Accent3" xfId="21925" builtinId="37" hidden="1" customBuiltin="1"/>
    <cellStyle name="Accent3" xfId="21982" builtinId="37" hidden="1" customBuiltin="1"/>
    <cellStyle name="Accent3" xfId="22081" builtinId="37" hidden="1" customBuiltin="1"/>
    <cellStyle name="Accent3" xfId="22105" builtinId="37" hidden="1" customBuiltin="1"/>
    <cellStyle name="Accent3" xfId="22130" builtinId="37" hidden="1" customBuiltin="1"/>
    <cellStyle name="Accent3" xfId="22154" builtinId="37" hidden="1" customBuiltin="1"/>
    <cellStyle name="Accent3" xfId="22184" builtinId="37" hidden="1" customBuiltin="1"/>
    <cellStyle name="Accent3" xfId="22221" builtinId="37" hidden="1" customBuiltin="1"/>
    <cellStyle name="Accent3" xfId="22252" builtinId="37" hidden="1" customBuiltin="1"/>
    <cellStyle name="Accent3" xfId="22283" builtinId="37" hidden="1" customBuiltin="1"/>
    <cellStyle name="Accent3" xfId="22313" builtinId="37" hidden="1" customBuiltin="1"/>
    <cellStyle name="Accent3" xfId="22341" builtinId="37" hidden="1" customBuiltin="1"/>
    <cellStyle name="Accent3" xfId="22200" builtinId="37" hidden="1" customBuiltin="1"/>
    <cellStyle name="Accent3" xfId="22258" builtinId="37" hidden="1" customBuiltin="1"/>
    <cellStyle name="Accent3" xfId="22359" builtinId="37" hidden="1" customBuiltin="1"/>
    <cellStyle name="Accent3" xfId="22384" builtinId="37" hidden="1" customBuiltin="1"/>
    <cellStyle name="Accent3" xfId="22407" builtinId="37" hidden="1" customBuiltin="1"/>
    <cellStyle name="Accent3" xfId="22430" builtinId="37" hidden="1" customBuiltin="1"/>
    <cellStyle name="Accent3" xfId="22451" builtinId="37" hidden="1" customBuiltin="1"/>
    <cellStyle name="Accent3" xfId="6090" builtinId="37" hidden="1" customBuiltin="1"/>
    <cellStyle name="Accent3" xfId="5122" builtinId="37" hidden="1" customBuiltin="1"/>
    <cellStyle name="Accent3" xfId="5322" builtinId="37" hidden="1" customBuiltin="1"/>
    <cellStyle name="Accent3" xfId="10721" builtinId="37" hidden="1" customBuiltin="1"/>
    <cellStyle name="Accent3" xfId="4748" builtinId="37" hidden="1" customBuiltin="1"/>
    <cellStyle name="Accent3" xfId="4514" builtinId="37" hidden="1" customBuiltin="1"/>
    <cellStyle name="Accent3" xfId="14119" builtinId="37" hidden="1" customBuiltin="1"/>
    <cellStyle name="Accent3" xfId="21898" builtinId="37" hidden="1" customBuiltin="1"/>
    <cellStyle name="Accent3" xfId="22164" builtinId="37" hidden="1" customBuiltin="1"/>
    <cellStyle name="Accent3" xfId="20116" builtinId="37" hidden="1" customBuiltin="1"/>
    <cellStyle name="Accent3" xfId="10862" builtinId="37" hidden="1" customBuiltin="1"/>
    <cellStyle name="Accent3" xfId="20582" builtinId="37" hidden="1" customBuiltin="1"/>
    <cellStyle name="Accent3" xfId="6120" builtinId="37" hidden="1" customBuiltin="1"/>
    <cellStyle name="Accent3" xfId="14462" builtinId="37" hidden="1" customBuiltin="1"/>
    <cellStyle name="Accent3" xfId="5200" builtinId="37" hidden="1" customBuiltin="1"/>
    <cellStyle name="Accent3" xfId="4693" builtinId="37" hidden="1" customBuiltin="1"/>
    <cellStyle name="Accent3" xfId="8087" builtinId="37" hidden="1" customBuiltin="1"/>
    <cellStyle name="Accent3" xfId="20034" builtinId="37" hidden="1" customBuiltin="1"/>
    <cellStyle name="Accent3" xfId="12785" builtinId="37" hidden="1" customBuiltin="1"/>
    <cellStyle name="Accent3" xfId="22480" builtinId="37" hidden="1" customBuiltin="1"/>
    <cellStyle name="Accent3" xfId="22519" builtinId="37" hidden="1" customBuiltin="1"/>
    <cellStyle name="Accent3" xfId="22556" builtinId="37" hidden="1" customBuiltin="1"/>
    <cellStyle name="Accent3" xfId="22591" builtinId="37" hidden="1" customBuiltin="1"/>
    <cellStyle name="Accent3" xfId="22609" builtinId="37" hidden="1" customBuiltin="1"/>
    <cellStyle name="Accent3" xfId="22654" builtinId="37" hidden="1" customBuiltin="1"/>
    <cellStyle name="Accent3" xfId="22687" builtinId="37" hidden="1" customBuiltin="1"/>
    <cellStyle name="Accent3" xfId="22721" builtinId="37" hidden="1" customBuiltin="1"/>
    <cellStyle name="Accent3" xfId="22753" builtinId="37" hidden="1" customBuiltin="1"/>
    <cellStyle name="Accent3" xfId="22784" builtinId="37" hidden="1" customBuiltin="1"/>
    <cellStyle name="Accent3" xfId="22630" builtinId="37" hidden="1" customBuiltin="1"/>
    <cellStyle name="Accent3" xfId="22694" builtinId="37" hidden="1" customBuiltin="1"/>
    <cellStyle name="Accent3" xfId="22806" builtinId="37" hidden="1" customBuiltin="1"/>
    <cellStyle name="Accent3" xfId="22841" builtinId="37" hidden="1" customBuiltin="1"/>
    <cellStyle name="Accent3" xfId="22877" builtinId="37" hidden="1" customBuiltin="1"/>
    <cellStyle name="Accent3" xfId="22911" builtinId="37" hidden="1" customBuiltin="1"/>
    <cellStyle name="Accent3" xfId="22951" builtinId="37" hidden="1" customBuiltin="1"/>
    <cellStyle name="Accent3" xfId="22996" builtinId="37" hidden="1" customBuiltin="1"/>
    <cellStyle name="Accent3" xfId="23029" builtinId="37" hidden="1" customBuiltin="1"/>
    <cellStyle name="Accent3" xfId="23063" builtinId="37" hidden="1" customBuiltin="1"/>
    <cellStyle name="Accent3" xfId="23095" builtinId="37" hidden="1" customBuiltin="1"/>
    <cellStyle name="Accent3" xfId="23126" builtinId="37" hidden="1" customBuiltin="1"/>
    <cellStyle name="Accent3" xfId="22972" builtinId="37" hidden="1" customBuiltin="1"/>
    <cellStyle name="Accent3" xfId="23036" builtinId="37" hidden="1" customBuiltin="1"/>
    <cellStyle name="Accent3" xfId="23148" builtinId="37" hidden="1" customBuiltin="1"/>
    <cellStyle name="Accent3" xfId="23183" builtinId="37" hidden="1" customBuiltin="1"/>
    <cellStyle name="Accent3" xfId="23219" builtinId="37" hidden="1" customBuiltin="1"/>
    <cellStyle name="Accent3" xfId="23253" builtinId="37" hidden="1" customBuiltin="1"/>
    <cellStyle name="Accent3" xfId="23286" builtinId="37" hidden="1" customBuiltin="1"/>
    <cellStyle name="Accent3" xfId="23352" builtinId="37" hidden="1" customBuiltin="1"/>
    <cellStyle name="Accent3" xfId="23373" builtinId="37" hidden="1" customBuiltin="1"/>
    <cellStyle name="Accent3" xfId="23396" builtinId="37" hidden="1" customBuiltin="1"/>
    <cellStyle name="Accent3" xfId="23418" builtinId="37" hidden="1" customBuiltin="1"/>
    <cellStyle name="Accent3" xfId="23439" builtinId="37" hidden="1" customBuiltin="1"/>
    <cellStyle name="Accent3" xfId="23470" builtinId="37" hidden="1" customBuiltin="1"/>
    <cellStyle name="Accent3" xfId="23666" builtinId="37" hidden="1" customBuiltin="1"/>
    <cellStyle name="Accent3" xfId="23688" builtinId="37" hidden="1" customBuiltin="1"/>
    <cellStyle name="Accent3" xfId="23715" builtinId="37" hidden="1" customBuiltin="1"/>
    <cellStyle name="Accent3" xfId="23741" builtinId="37" hidden="1" customBuiltin="1"/>
    <cellStyle name="Accent3" xfId="23765" builtinId="37" hidden="1" customBuiltin="1"/>
    <cellStyle name="Accent3" xfId="23623" builtinId="37" hidden="1" customBuiltin="1"/>
    <cellStyle name="Accent3" xfId="23806" builtinId="37" hidden="1" customBuiltin="1"/>
    <cellStyle name="Accent3" xfId="23838" builtinId="37" hidden="1" customBuiltin="1"/>
    <cellStyle name="Accent3" xfId="23872" builtinId="37" hidden="1" customBuiltin="1"/>
    <cellStyle name="Accent3" xfId="23904" builtinId="37" hidden="1" customBuiltin="1"/>
    <cellStyle name="Accent3" xfId="23935" builtinId="37" hidden="1" customBuiltin="1"/>
    <cellStyle name="Accent3" xfId="23784" builtinId="37" hidden="1" customBuiltin="1"/>
    <cellStyle name="Accent3" xfId="23846" builtinId="37" hidden="1" customBuiltin="1"/>
    <cellStyle name="Accent3" xfId="23954" builtinId="37" hidden="1" customBuiltin="1"/>
    <cellStyle name="Accent3" xfId="23982" builtinId="37" hidden="1" customBuiltin="1"/>
    <cellStyle name="Accent3" xfId="24008" builtinId="37" hidden="1" customBuiltin="1"/>
    <cellStyle name="Accent3" xfId="24031" builtinId="37" hidden="1" customBuiltin="1"/>
    <cellStyle name="Accent3" xfId="24042" builtinId="37" hidden="1" customBuiltin="1"/>
    <cellStyle name="Accent3" xfId="24079" builtinId="37" hidden="1" customBuiltin="1"/>
    <cellStyle name="Accent3" xfId="24109" builtinId="37" hidden="1" customBuiltin="1"/>
    <cellStyle name="Accent3" xfId="24140" builtinId="37" hidden="1" customBuiltin="1"/>
    <cellStyle name="Accent3" xfId="24169" builtinId="37" hidden="1" customBuiltin="1"/>
    <cellStyle name="Accent3" xfId="24197" builtinId="37" hidden="1" customBuiltin="1"/>
    <cellStyle name="Accent3" xfId="24058" builtinId="37" hidden="1" customBuiltin="1"/>
    <cellStyle name="Accent3" xfId="24115" builtinId="37" hidden="1" customBuiltin="1"/>
    <cellStyle name="Accent3" xfId="24215" builtinId="37" hidden="1" customBuiltin="1"/>
    <cellStyle name="Accent3" xfId="24239" builtinId="37" hidden="1" customBuiltin="1"/>
    <cellStyle name="Accent3" xfId="24263" builtinId="37" hidden="1" customBuiltin="1"/>
    <cellStyle name="Accent3" xfId="24286" builtinId="37" hidden="1" customBuiltin="1"/>
    <cellStyle name="Accent3" xfId="24315" builtinId="37" hidden="1" customBuiltin="1"/>
    <cellStyle name="Accent3" xfId="24353" builtinId="37" hidden="1" customBuiltin="1"/>
    <cellStyle name="Accent3" xfId="24383" builtinId="37" hidden="1" customBuiltin="1"/>
    <cellStyle name="Accent3" xfId="24414" builtinId="37" hidden="1" customBuiltin="1"/>
    <cellStyle name="Accent3" xfId="24443" builtinId="37" hidden="1" customBuiltin="1"/>
    <cellStyle name="Accent3" xfId="24471" builtinId="37" hidden="1" customBuiltin="1"/>
    <cellStyle name="Accent3" xfId="24332" builtinId="37" hidden="1" customBuiltin="1"/>
    <cellStyle name="Accent3" xfId="24389" builtinId="37" hidden="1" customBuiltin="1"/>
    <cellStyle name="Accent3" xfId="24489" builtinId="37" hidden="1" customBuiltin="1"/>
    <cellStyle name="Accent3" xfId="24513" builtinId="37" hidden="1" customBuiltin="1"/>
    <cellStyle name="Accent3" xfId="24538" builtinId="37" hidden="1" customBuiltin="1"/>
    <cellStyle name="Accent3" xfId="24561" builtinId="37" hidden="1" customBuiltin="1"/>
    <cellStyle name="Accent3" xfId="24587" builtinId="37" hidden="1" customBuiltin="1"/>
    <cellStyle name="Accent3" xfId="23558" builtinId="37" hidden="1" customBuiltin="1"/>
    <cellStyle name="Accent3" xfId="23550" builtinId="37" hidden="1" customBuiltin="1"/>
    <cellStyle name="Accent3" xfId="23528" builtinId="37" hidden="1" customBuiltin="1"/>
    <cellStyle name="Accent3" xfId="23560" builtinId="37" hidden="1" customBuiltin="1"/>
    <cellStyle name="Accent3" xfId="23540" builtinId="37" hidden="1" customBuiltin="1"/>
    <cellStyle name="Accent3" xfId="23567" builtinId="37" hidden="1" customBuiltin="1"/>
    <cellStyle name="Accent3" xfId="24734" builtinId="37" hidden="1" customBuiltin="1"/>
    <cellStyle name="Accent3" xfId="24755" builtinId="37" hidden="1" customBuiltin="1"/>
    <cellStyle name="Accent3" xfId="24778" builtinId="37" hidden="1" customBuiltin="1"/>
    <cellStyle name="Accent3" xfId="24799" builtinId="37" hidden="1" customBuiltin="1"/>
    <cellStyle name="Accent3" xfId="24820" builtinId="37" hidden="1" customBuiltin="1"/>
    <cellStyle name="Accent3" xfId="24698" builtinId="37" hidden="1" customBuiltin="1"/>
    <cellStyle name="Accent3" xfId="24857" builtinId="37" hidden="1" customBuiltin="1"/>
    <cellStyle name="Accent3" xfId="24888" builtinId="37" hidden="1" customBuiltin="1"/>
    <cellStyle name="Accent3" xfId="24922" builtinId="37" hidden="1" customBuiltin="1"/>
    <cellStyle name="Accent3" xfId="24952" builtinId="37" hidden="1" customBuiltin="1"/>
    <cellStyle name="Accent3" xfId="24983" builtinId="37" hidden="1" customBuiltin="1"/>
    <cellStyle name="Accent3" xfId="24837" builtinId="37" hidden="1" customBuiltin="1"/>
    <cellStyle name="Accent3" xfId="24896" builtinId="37" hidden="1" customBuiltin="1"/>
    <cellStyle name="Accent3" xfId="25002" builtinId="37" hidden="1" customBuiltin="1"/>
    <cellStyle name="Accent3" xfId="25029" builtinId="37" hidden="1" customBuiltin="1"/>
    <cellStyle name="Accent3" xfId="25052" builtinId="37" hidden="1" customBuiltin="1"/>
    <cellStyle name="Accent3" xfId="25076" builtinId="37" hidden="1" customBuiltin="1"/>
    <cellStyle name="Accent3" xfId="25086" builtinId="37" hidden="1" customBuiltin="1"/>
    <cellStyle name="Accent3" xfId="25122" builtinId="37" hidden="1" customBuiltin="1"/>
    <cellStyle name="Accent3" xfId="25152" builtinId="37" hidden="1" customBuiltin="1"/>
    <cellStyle name="Accent3" xfId="25183" builtinId="37" hidden="1" customBuiltin="1"/>
    <cellStyle name="Accent3" xfId="25211" builtinId="37" hidden="1" customBuiltin="1"/>
    <cellStyle name="Accent3" xfId="25239" builtinId="37" hidden="1" customBuiltin="1"/>
    <cellStyle name="Accent3" xfId="25102" builtinId="37" hidden="1" customBuiltin="1"/>
    <cellStyle name="Accent3" xfId="25158" builtinId="37" hidden="1" customBuiltin="1"/>
    <cellStyle name="Accent3" xfId="25255" builtinId="37" hidden="1" customBuiltin="1"/>
    <cellStyle name="Accent3" xfId="25279" builtinId="37" hidden="1" customBuiltin="1"/>
    <cellStyle name="Accent3" xfId="25303" builtinId="37" hidden="1" customBuiltin="1"/>
    <cellStyle name="Accent3" xfId="25327" builtinId="37" hidden="1" customBuiltin="1"/>
    <cellStyle name="Accent3" xfId="25357" builtinId="37" hidden="1" customBuiltin="1"/>
    <cellStyle name="Accent3" xfId="25393" builtinId="37" hidden="1" customBuiltin="1"/>
    <cellStyle name="Accent3" xfId="25423" builtinId="37" hidden="1" customBuiltin="1"/>
    <cellStyle name="Accent3" xfId="25454" builtinId="37" hidden="1" customBuiltin="1"/>
    <cellStyle name="Accent3" xfId="25482" builtinId="37" hidden="1" customBuiltin="1"/>
    <cellStyle name="Accent3" xfId="25510" builtinId="37" hidden="1" customBuiltin="1"/>
    <cellStyle name="Accent3" xfId="25373" builtinId="37" hidden="1" customBuiltin="1"/>
    <cellStyle name="Accent3" xfId="25429" builtinId="37" hidden="1" customBuiltin="1"/>
    <cellStyle name="Accent3" xfId="25528" builtinId="37" hidden="1" customBuiltin="1"/>
    <cellStyle name="Accent3" xfId="25552" builtinId="37" hidden="1" customBuiltin="1"/>
    <cellStyle name="Accent3" xfId="25575" builtinId="37" hidden="1" customBuiltin="1"/>
    <cellStyle name="Accent3" xfId="25598" builtinId="37" hidden="1" customBuiltin="1"/>
    <cellStyle name="Accent3" xfId="25619" builtinId="37" hidden="1" customBuiltin="1"/>
    <cellStyle name="Accent3" xfId="17755" builtinId="37" hidden="1" customBuiltin="1"/>
    <cellStyle name="Accent3" xfId="16955" builtinId="37" hidden="1" customBuiltin="1"/>
    <cellStyle name="Accent3" xfId="15871" builtinId="37" hidden="1" customBuiltin="1"/>
    <cellStyle name="Accent3" xfId="20241" builtinId="37" hidden="1" customBuiltin="1"/>
    <cellStyle name="Accent3" xfId="8194" builtinId="37" hidden="1" customBuiltin="1"/>
    <cellStyle name="Accent3" xfId="4824" builtinId="37" hidden="1" customBuiltin="1"/>
    <cellStyle name="Accent3" xfId="11627" builtinId="37" hidden="1" customBuiltin="1"/>
    <cellStyle name="Accent3" xfId="25077" builtinId="37" hidden="1" customBuiltin="1"/>
    <cellStyle name="Accent3" xfId="25337" builtinId="37" hidden="1" customBuiltin="1"/>
    <cellStyle name="Accent3" xfId="23332" builtinId="37" hidden="1" customBuiltin="1"/>
    <cellStyle name="Accent3" xfId="20121" builtinId="37" hidden="1" customBuiltin="1"/>
    <cellStyle name="Accent3" xfId="23779" builtinId="37" hidden="1" customBuiltin="1"/>
    <cellStyle name="Accent3" xfId="18827" builtinId="37" hidden="1" customBuiltin="1"/>
    <cellStyle name="Accent3" xfId="17022" builtinId="37" hidden="1" customBuiltin="1"/>
    <cellStyle name="Accent3" xfId="16932" builtinId="37" hidden="1" customBuiltin="1"/>
    <cellStyle name="Accent3" xfId="17544" builtinId="37" hidden="1" customBuiltin="1"/>
    <cellStyle name="Accent3" xfId="4207" builtinId="37" hidden="1" customBuiltin="1"/>
    <cellStyle name="Accent3" xfId="23284" builtinId="37" hidden="1" customBuiltin="1"/>
    <cellStyle name="Accent3" xfId="20049" builtinId="37" hidden="1" customBuiltin="1"/>
    <cellStyle name="Accent3" xfId="25648" builtinId="37" hidden="1" customBuiltin="1"/>
    <cellStyle name="Accent3" xfId="25686" builtinId="37" hidden="1" customBuiltin="1"/>
    <cellStyle name="Accent3" xfId="25722" builtinId="37" hidden="1" customBuiltin="1"/>
    <cellStyle name="Accent3" xfId="25757" builtinId="37" hidden="1" customBuiltin="1"/>
    <cellStyle name="Accent3" xfId="25775" builtinId="37" hidden="1" customBuiltin="1"/>
    <cellStyle name="Accent3" xfId="25820" builtinId="37" hidden="1" customBuiltin="1"/>
    <cellStyle name="Accent3" xfId="25853" builtinId="37" hidden="1" customBuiltin="1"/>
    <cellStyle name="Accent3" xfId="25887" builtinId="37" hidden="1" customBuiltin="1"/>
    <cellStyle name="Accent3" xfId="25919" builtinId="37" hidden="1" customBuiltin="1"/>
    <cellStyle name="Accent3" xfId="25950" builtinId="37" hidden="1" customBuiltin="1"/>
    <cellStyle name="Accent3" xfId="25796" builtinId="37" hidden="1" customBuiltin="1"/>
    <cellStyle name="Accent3" xfId="25860" builtinId="37" hidden="1" customBuiltin="1"/>
    <cellStyle name="Accent3" xfId="25972" builtinId="37" hidden="1" customBuiltin="1"/>
    <cellStyle name="Accent3" xfId="26007" builtinId="37" hidden="1" customBuiltin="1"/>
    <cellStyle name="Accent3" xfId="26043" builtinId="37" hidden="1" customBuiltin="1"/>
    <cellStyle name="Accent3" xfId="26077" builtinId="37" hidden="1" customBuiltin="1"/>
    <cellStyle name="Accent3" xfId="26113" builtinId="37" hidden="1" customBuiltin="1"/>
    <cellStyle name="Accent3" xfId="26150" builtinId="37" hidden="1" customBuiltin="1"/>
    <cellStyle name="Accent3" xfId="26180" builtinId="37" hidden="1" customBuiltin="1"/>
    <cellStyle name="Accent3" xfId="26211" builtinId="37" hidden="1" customBuiltin="1"/>
    <cellStyle name="Accent3" xfId="26240" builtinId="37" hidden="1" customBuiltin="1"/>
    <cellStyle name="Accent3" xfId="26268" builtinId="37" hidden="1" customBuiltin="1"/>
    <cellStyle name="Accent3" xfId="26128" builtinId="37" hidden="1" customBuiltin="1"/>
    <cellStyle name="Accent3" xfId="26186" builtinId="37" hidden="1" customBuiltin="1"/>
    <cellStyle name="Accent3" xfId="26283" builtinId="37" hidden="1" customBuiltin="1"/>
    <cellStyle name="Accent3" xfId="26305" builtinId="37" hidden="1" customBuiltin="1"/>
    <cellStyle name="Accent3" xfId="26328" builtinId="37" hidden="1" customBuiltin="1"/>
    <cellStyle name="Accent3" xfId="26349" builtinId="37" hidden="1" customBuiltin="1"/>
    <cellStyle name="Accent3" xfId="26371" builtinId="37" hidden="1" customBuiltin="1"/>
    <cellStyle name="Accent3" xfId="26393" builtinId="37" hidden="1" customBuiltin="1"/>
    <cellStyle name="Accent3" xfId="26414" builtinId="37" hidden="1" customBuiltin="1"/>
    <cellStyle name="Accent3" xfId="26436" builtinId="37" hidden="1" customBuiltin="1"/>
    <cellStyle name="Accent3" xfId="26458" builtinId="37" hidden="1" customBuiltin="1"/>
    <cellStyle name="Accent3" xfId="26479" builtinId="37" hidden="1" customBuiltin="1"/>
    <cellStyle name="Accent3" xfId="26504" builtinId="37" hidden="1" customBuiltin="1"/>
    <cellStyle name="Accent3" xfId="26683" builtinId="37" hidden="1" customBuiltin="1"/>
    <cellStyle name="Accent3" xfId="26704" builtinId="37" hidden="1" customBuiltin="1"/>
    <cellStyle name="Accent3" xfId="26727" builtinId="37" hidden="1" customBuiltin="1"/>
    <cellStyle name="Accent3" xfId="26749" builtinId="37" hidden="1" customBuiltin="1"/>
    <cellStyle name="Accent3" xfId="26770" builtinId="37" hidden="1" customBuiltin="1"/>
    <cellStyle name="Accent3" xfId="26645" builtinId="37" hidden="1" customBuiltin="1"/>
    <cellStyle name="Accent3" xfId="26806" builtinId="37" hidden="1" customBuiltin="1"/>
    <cellStyle name="Accent3" xfId="26836" builtinId="37" hidden="1" customBuiltin="1"/>
    <cellStyle name="Accent3" xfId="26870" builtinId="37" hidden="1" customBuiltin="1"/>
    <cellStyle name="Accent3" xfId="26900" builtinId="37" hidden="1" customBuiltin="1"/>
    <cellStyle name="Accent3" xfId="26931" builtinId="37" hidden="1" customBuiltin="1"/>
    <cellStyle name="Accent3" xfId="26785" builtinId="37" hidden="1" customBuiltin="1"/>
    <cellStyle name="Accent3" xfId="26844" builtinId="37" hidden="1" customBuiltin="1"/>
    <cellStyle name="Accent3" xfId="26948" builtinId="37" hidden="1" customBuiltin="1"/>
    <cellStyle name="Accent3" xfId="26973" builtinId="37" hidden="1" customBuiltin="1"/>
    <cellStyle name="Accent3" xfId="26995" builtinId="37" hidden="1" customBuiltin="1"/>
    <cellStyle name="Accent3" xfId="27016" builtinId="37" hidden="1" customBuiltin="1"/>
    <cellStyle name="Accent3" xfId="27025" builtinId="37" hidden="1" customBuiltin="1"/>
    <cellStyle name="Accent3" xfId="27061" builtinId="37" hidden="1" customBuiltin="1"/>
    <cellStyle name="Accent3" xfId="27090" builtinId="37" hidden="1" customBuiltin="1"/>
    <cellStyle name="Accent3" xfId="27121" builtinId="37" hidden="1" customBuiltin="1"/>
    <cellStyle name="Accent3" xfId="27149" builtinId="37" hidden="1" customBuiltin="1"/>
    <cellStyle name="Accent3" xfId="27177" builtinId="37" hidden="1" customBuiltin="1"/>
    <cellStyle name="Accent3" xfId="27040" builtinId="37" hidden="1" customBuiltin="1"/>
    <cellStyle name="Accent3" xfId="27096" builtinId="37" hidden="1" customBuiltin="1"/>
    <cellStyle name="Accent3" xfId="27192" builtinId="37" hidden="1" customBuiltin="1"/>
    <cellStyle name="Accent3" xfId="27214" builtinId="37" hidden="1" customBuiltin="1"/>
    <cellStyle name="Accent3" xfId="27236" builtinId="37" hidden="1" customBuiltin="1"/>
    <cellStyle name="Accent3" xfId="27257" builtinId="37" hidden="1" customBuiltin="1"/>
    <cellStyle name="Accent3" xfId="27285" builtinId="37" hidden="1" customBuiltin="1"/>
    <cellStyle name="Accent3" xfId="27321" builtinId="37" hidden="1" customBuiltin="1"/>
    <cellStyle name="Accent3" xfId="27350" builtinId="37" hidden="1" customBuiltin="1"/>
    <cellStyle name="Accent3" xfId="27381" builtinId="37" hidden="1" customBuiltin="1"/>
    <cellStyle name="Accent3" xfId="27409" builtinId="37" hidden="1" customBuiltin="1"/>
    <cellStyle name="Accent3" xfId="27437" builtinId="37" hidden="1" customBuiltin="1"/>
    <cellStyle name="Accent3" xfId="27300" builtinId="37" hidden="1" customBuiltin="1"/>
    <cellStyle name="Accent3" xfId="27356" builtinId="37" hidden="1" customBuiltin="1"/>
    <cellStyle name="Accent3" xfId="27452" builtinId="37" hidden="1" customBuiltin="1"/>
    <cellStyle name="Accent3" xfId="27474" builtinId="37" hidden="1" customBuiltin="1"/>
    <cellStyle name="Accent3" xfId="27496" builtinId="37" hidden="1" customBuiltin="1"/>
    <cellStyle name="Accent3" xfId="27517" builtinId="37" hidden="1" customBuiltin="1"/>
    <cellStyle name="Accent3" xfId="27538" builtinId="37" hidden="1" customBuiltin="1"/>
    <cellStyle name="Accent3" xfId="26584" builtinId="37" hidden="1" customBuiltin="1"/>
    <cellStyle name="Accent3" xfId="26577" builtinId="37" hidden="1" customBuiltin="1"/>
    <cellStyle name="Accent3" xfId="26558" builtinId="37" hidden="1" customBuiltin="1"/>
    <cellStyle name="Accent3" xfId="26585" builtinId="37" hidden="1" customBuiltin="1"/>
    <cellStyle name="Accent3" xfId="26568" builtinId="37" hidden="1" customBuiltin="1"/>
    <cellStyle name="Accent3" xfId="26591" builtinId="37" hidden="1" customBuiltin="1"/>
    <cellStyle name="Accent3" xfId="27591" builtinId="37" hidden="1" customBuiltin="1"/>
    <cellStyle name="Accent3" xfId="27612" builtinId="37" hidden="1" customBuiltin="1"/>
    <cellStyle name="Accent3" xfId="27635" builtinId="37" hidden="1" customBuiltin="1"/>
    <cellStyle name="Accent3" xfId="27656" builtinId="37" hidden="1" customBuiltin="1"/>
    <cellStyle name="Accent3" xfId="27677" builtinId="37" hidden="1" customBuiltin="1"/>
    <cellStyle name="Accent3" xfId="27555" builtinId="37" hidden="1" customBuiltin="1"/>
    <cellStyle name="Accent3" xfId="27712" builtinId="37" hidden="1" customBuiltin="1"/>
    <cellStyle name="Accent3" xfId="27742" builtinId="37" hidden="1" customBuiltin="1"/>
    <cellStyle name="Accent3" xfId="27776" builtinId="37" hidden="1" customBuiltin="1"/>
    <cellStyle name="Accent3" xfId="27805" builtinId="37" hidden="1" customBuiltin="1"/>
    <cellStyle name="Accent3" xfId="27836" builtinId="37" hidden="1" customBuiltin="1"/>
    <cellStyle name="Accent3" xfId="27692" builtinId="37" hidden="1" customBuiltin="1"/>
    <cellStyle name="Accent3" xfId="27750" builtinId="37" hidden="1" customBuiltin="1"/>
    <cellStyle name="Accent3" xfId="27853" builtinId="37" hidden="1" customBuiltin="1"/>
    <cellStyle name="Accent3" xfId="27878" builtinId="37" hidden="1" customBuiltin="1"/>
    <cellStyle name="Accent3" xfId="27899" builtinId="37" hidden="1" customBuiltin="1"/>
    <cellStyle name="Accent3" xfId="27920" builtinId="37" hidden="1" customBuiltin="1"/>
    <cellStyle name="Accent3" xfId="27929" builtinId="37" hidden="1" customBuiltin="1"/>
    <cellStyle name="Accent3" xfId="27963" builtinId="37" hidden="1" customBuiltin="1"/>
    <cellStyle name="Accent3" xfId="27992" builtinId="37" hidden="1" customBuiltin="1"/>
    <cellStyle name="Accent3" xfId="28023" builtinId="37" hidden="1" customBuiltin="1"/>
    <cellStyle name="Accent3" xfId="28050" builtinId="37" hidden="1" customBuiltin="1"/>
    <cellStyle name="Accent3" xfId="28078" builtinId="37" hidden="1" customBuiltin="1"/>
    <cellStyle name="Accent3" xfId="27943" builtinId="37" hidden="1" customBuiltin="1"/>
    <cellStyle name="Accent3" xfId="27998" builtinId="37" hidden="1" customBuiltin="1"/>
    <cellStyle name="Accent3" xfId="28093" builtinId="37" hidden="1" customBuiltin="1"/>
    <cellStyle name="Accent3" xfId="28115" builtinId="37" hidden="1" customBuiltin="1"/>
    <cellStyle name="Accent3" xfId="28136" builtinId="37" hidden="1" customBuiltin="1"/>
    <cellStyle name="Accent3" xfId="28157" builtinId="37" hidden="1" customBuiltin="1"/>
    <cellStyle name="Accent3" xfId="28185" builtinId="37" hidden="1" customBuiltin="1"/>
    <cellStyle name="Accent3" xfId="28219" builtinId="37" hidden="1" customBuiltin="1"/>
    <cellStyle name="Accent3" xfId="28248" builtinId="37" hidden="1" customBuiltin="1"/>
    <cellStyle name="Accent3" xfId="28279" builtinId="37" hidden="1" customBuiltin="1"/>
    <cellStyle name="Accent3" xfId="28306" builtinId="37" hidden="1" customBuiltin="1"/>
    <cellStyle name="Accent3" xfId="28334" builtinId="37" hidden="1" customBuiltin="1"/>
    <cellStyle name="Accent3" xfId="28199" builtinId="37" hidden="1" customBuiltin="1"/>
    <cellStyle name="Accent3" xfId="28254" builtinId="37" hidden="1" customBuiltin="1"/>
    <cellStyle name="Accent3" xfId="28349" builtinId="37" hidden="1" customBuiltin="1"/>
    <cellStyle name="Accent3" xfId="28371" builtinId="37" hidden="1" customBuiltin="1"/>
    <cellStyle name="Accent3" xfId="28392" builtinId="37" hidden="1" customBuiltin="1"/>
    <cellStyle name="Accent3" xfId="28413" builtinId="37" hidden="1" customBuiltin="1"/>
    <cellStyle name="Accent3" xfId="28434" builtinId="37" hidden="1" customBuiltin="1"/>
    <cellStyle name="Accent4" xfId="32" builtinId="41" hidden="1" customBuiltin="1"/>
    <cellStyle name="Accent4" xfId="80" builtinId="41" hidden="1" customBuiltin="1"/>
    <cellStyle name="Accent4" xfId="115" builtinId="41" hidden="1" customBuiltin="1"/>
    <cellStyle name="Accent4" xfId="158" builtinId="41" hidden="1" customBuiltin="1"/>
    <cellStyle name="Accent4" xfId="200" builtinId="41" hidden="1" customBuiltin="1"/>
    <cellStyle name="Accent4" xfId="234" builtinId="41" hidden="1" customBuiltin="1"/>
    <cellStyle name="Accent4" xfId="271" builtinId="41" hidden="1" customBuiltin="1"/>
    <cellStyle name="Accent4" xfId="308" builtinId="41" hidden="1" customBuiltin="1"/>
    <cellStyle name="Accent4" xfId="342" builtinId="41" hidden="1" customBuiltin="1"/>
    <cellStyle name="Accent4" xfId="377" builtinId="41" hidden="1" customBuiltin="1"/>
    <cellStyle name="Accent4" xfId="465" builtinId="41" hidden="1" customBuiltin="1"/>
    <cellStyle name="Accent4" xfId="499" builtinId="41" hidden="1" customBuiltin="1"/>
    <cellStyle name="Accent4" xfId="535" builtinId="41" hidden="1" customBuiltin="1"/>
    <cellStyle name="Accent4" xfId="571" builtinId="41" hidden="1" customBuiltin="1"/>
    <cellStyle name="Accent4" xfId="605" builtinId="41" hidden="1" customBuiltin="1"/>
    <cellStyle name="Accent4" xfId="418" builtinId="41" hidden="1" customBuiltin="1"/>
    <cellStyle name="Accent4" xfId="656" builtinId="41" hidden="1" customBuiltin="1"/>
    <cellStyle name="Accent4" xfId="690" builtinId="41" hidden="1" customBuiltin="1"/>
    <cellStyle name="Accent4" xfId="727" builtinId="41" hidden="1" customBuiltin="1"/>
    <cellStyle name="Accent4" xfId="762" builtinId="41" hidden="1" customBuiltin="1"/>
    <cellStyle name="Accent4" xfId="796" builtinId="41" hidden="1" customBuiltin="1"/>
    <cellStyle name="Accent4" xfId="629" builtinId="41" hidden="1" customBuiltin="1"/>
    <cellStyle name="Accent4" xfId="763" builtinId="41" hidden="1" customBuiltin="1"/>
    <cellStyle name="Accent4" xfId="821" builtinId="41" hidden="1" customBuiltin="1"/>
    <cellStyle name="Accent4" xfId="859" builtinId="41" hidden="1" customBuiltin="1"/>
    <cellStyle name="Accent4" xfId="895" builtinId="41" hidden="1" customBuiltin="1"/>
    <cellStyle name="Accent4" xfId="930" builtinId="41" hidden="1" customBuiltin="1"/>
    <cellStyle name="Accent4" xfId="948" builtinId="41" hidden="1" customBuiltin="1"/>
    <cellStyle name="Accent4" xfId="993" builtinId="41" hidden="1" customBuiltin="1"/>
    <cellStyle name="Accent4" xfId="1025" builtinId="41" hidden="1" customBuiltin="1"/>
    <cellStyle name="Accent4" xfId="1059" builtinId="41" hidden="1" customBuiltin="1"/>
    <cellStyle name="Accent4" xfId="1091" builtinId="41" hidden="1" customBuiltin="1"/>
    <cellStyle name="Accent4" xfId="1122" builtinId="41" hidden="1" customBuiltin="1"/>
    <cellStyle name="Accent4" xfId="966" builtinId="41" hidden="1" customBuiltin="1"/>
    <cellStyle name="Accent4" xfId="1092" builtinId="41" hidden="1" customBuiltin="1"/>
    <cellStyle name="Accent4" xfId="1145" builtinId="41" hidden="1" customBuiltin="1"/>
    <cellStyle name="Accent4" xfId="1180" builtinId="41" hidden="1" customBuiltin="1"/>
    <cellStyle name="Accent4" xfId="1216" builtinId="41" hidden="1" customBuiltin="1"/>
    <cellStyle name="Accent4" xfId="1250" builtinId="41" hidden="1" customBuiltin="1"/>
    <cellStyle name="Accent4" xfId="1290" builtinId="41" hidden="1" customBuiltin="1"/>
    <cellStyle name="Accent4" xfId="1335" builtinId="41" hidden="1" customBuiltin="1"/>
    <cellStyle name="Accent4" xfId="1367" builtinId="41" hidden="1" customBuiltin="1"/>
    <cellStyle name="Accent4" xfId="1401" builtinId="41" hidden="1" customBuiltin="1"/>
    <cellStyle name="Accent4" xfId="1433" builtinId="41" hidden="1" customBuiltin="1"/>
    <cellStyle name="Accent4" xfId="1464" builtinId="41" hidden="1" customBuiltin="1"/>
    <cellStyle name="Accent4" xfId="1308" builtinId="41" hidden="1" customBuiltin="1"/>
    <cellStyle name="Accent4" xfId="1434" builtinId="41" hidden="1" customBuiltin="1"/>
    <cellStyle name="Accent4" xfId="1487" builtinId="41" hidden="1" customBuiltin="1"/>
    <cellStyle name="Accent4" xfId="1522" builtinId="41" hidden="1" customBuiltin="1"/>
    <cellStyle name="Accent4" xfId="1558" builtinId="41" hidden="1" customBuiltin="1"/>
    <cellStyle name="Accent4" xfId="1592" builtinId="41" hidden="1" customBuiltin="1"/>
    <cellStyle name="Accent4" xfId="1627" builtinId="41" hidden="1" customBuiltin="1"/>
    <cellStyle name="Accent4" xfId="1741" builtinId="41" hidden="1" customBuiltin="1"/>
    <cellStyle name="Accent4" xfId="1762" builtinId="41" hidden="1" customBuiltin="1"/>
    <cellStyle name="Accent4" xfId="1784" builtinId="41" hidden="1" customBuiltin="1"/>
    <cellStyle name="Accent4" xfId="1806" builtinId="41" hidden="1" customBuiltin="1"/>
    <cellStyle name="Accent4" xfId="1827" builtinId="41" hidden="1" customBuiltin="1"/>
    <cellStyle name="Accent4" xfId="1852" builtinId="41" hidden="1" customBuiltin="1"/>
    <cellStyle name="Accent4" xfId="2031" builtinId="41" hidden="1" customBuiltin="1"/>
    <cellStyle name="Accent4" xfId="2052" builtinId="41" hidden="1" customBuiltin="1"/>
    <cellStyle name="Accent4" xfId="2075" builtinId="41" hidden="1" customBuiltin="1"/>
    <cellStyle name="Accent4" xfId="2097" builtinId="41" hidden="1" customBuiltin="1"/>
    <cellStyle name="Accent4" xfId="2118" builtinId="41" hidden="1" customBuiltin="1"/>
    <cellStyle name="Accent4" xfId="2001" builtinId="41" hidden="1" customBuiltin="1"/>
    <cellStyle name="Accent4" xfId="2154" builtinId="41" hidden="1" customBuiltin="1"/>
    <cellStyle name="Accent4" xfId="2186" builtinId="41" hidden="1" customBuiltin="1"/>
    <cellStyle name="Accent4" xfId="2219" builtinId="41" hidden="1" customBuiltin="1"/>
    <cellStyle name="Accent4" xfId="2249" builtinId="41" hidden="1" customBuiltin="1"/>
    <cellStyle name="Accent4" xfId="2280" builtinId="41" hidden="1" customBuiltin="1"/>
    <cellStyle name="Accent4" xfId="2132" builtinId="41" hidden="1" customBuiltin="1"/>
    <cellStyle name="Accent4" xfId="2250" builtinId="41" hidden="1" customBuiltin="1"/>
    <cellStyle name="Accent4" xfId="2296" builtinId="41" hidden="1" customBuiltin="1"/>
    <cellStyle name="Accent4" xfId="2321" builtinId="41" hidden="1" customBuiltin="1"/>
    <cellStyle name="Accent4" xfId="2343" builtinId="41" hidden="1" customBuiltin="1"/>
    <cellStyle name="Accent4" xfId="2364" builtinId="41" hidden="1" customBuiltin="1"/>
    <cellStyle name="Accent4" xfId="2374" builtinId="41" hidden="1" customBuiltin="1"/>
    <cellStyle name="Accent4" xfId="2409" builtinId="41" hidden="1" customBuiltin="1"/>
    <cellStyle name="Accent4" xfId="2439" builtinId="41" hidden="1" customBuiltin="1"/>
    <cellStyle name="Accent4" xfId="2470" builtinId="41" hidden="1" customBuiltin="1"/>
    <cellStyle name="Accent4" xfId="2497" builtinId="41" hidden="1" customBuiltin="1"/>
    <cellStyle name="Accent4" xfId="2525" builtinId="41" hidden="1" customBuiltin="1"/>
    <cellStyle name="Accent4" xfId="2387" builtinId="41" hidden="1" customBuiltin="1"/>
    <cellStyle name="Accent4" xfId="2498" builtinId="41" hidden="1" customBuiltin="1"/>
    <cellStyle name="Accent4" xfId="2540" builtinId="41" hidden="1" customBuiltin="1"/>
    <cellStyle name="Accent4" xfId="2562" builtinId="41" hidden="1" customBuiltin="1"/>
    <cellStyle name="Accent4" xfId="2584" builtinId="41" hidden="1" customBuiltin="1"/>
    <cellStyle name="Accent4" xfId="2605" builtinId="41" hidden="1" customBuiltin="1"/>
    <cellStyle name="Accent4" xfId="2634" builtinId="41" hidden="1" customBuiltin="1"/>
    <cellStyle name="Accent4" xfId="2669" builtinId="41" hidden="1" customBuiltin="1"/>
    <cellStyle name="Accent4" xfId="2699" builtinId="41" hidden="1" customBuiltin="1"/>
    <cellStyle name="Accent4" xfId="2730" builtinId="41" hidden="1" customBuiltin="1"/>
    <cellStyle name="Accent4" xfId="2757" builtinId="41" hidden="1" customBuiltin="1"/>
    <cellStyle name="Accent4" xfId="2785" builtinId="41" hidden="1" customBuiltin="1"/>
    <cellStyle name="Accent4" xfId="2647" builtinId="41" hidden="1" customBuiltin="1"/>
    <cellStyle name="Accent4" xfId="2758" builtinId="41" hidden="1" customBuiltin="1"/>
    <cellStyle name="Accent4" xfId="2800" builtinId="41" hidden="1" customBuiltin="1"/>
    <cellStyle name="Accent4" xfId="2822" builtinId="41" hidden="1" customBuiltin="1"/>
    <cellStyle name="Accent4" xfId="2844" builtinId="41" hidden="1" customBuiltin="1"/>
    <cellStyle name="Accent4" xfId="2865" builtinId="41" hidden="1" customBuiltin="1"/>
    <cellStyle name="Accent4" xfId="2893" builtinId="41" hidden="1" customBuiltin="1"/>
    <cellStyle name="Accent4" xfId="1859" builtinId="41" hidden="1" customBuiltin="1"/>
    <cellStyle name="Accent4" xfId="1922" builtinId="41" hidden="1" customBuiltin="1"/>
    <cellStyle name="Accent4" xfId="1866" builtinId="41" hidden="1" customBuiltin="1"/>
    <cellStyle name="Accent4" xfId="1888" builtinId="41" hidden="1" customBuiltin="1"/>
    <cellStyle name="Accent4" xfId="1926" builtinId="41" hidden="1" customBuiltin="1"/>
    <cellStyle name="Accent4" xfId="1936" builtinId="41" hidden="1" customBuiltin="1"/>
    <cellStyle name="Accent4" xfId="3038" builtinId="41" hidden="1" customBuiltin="1"/>
    <cellStyle name="Accent4" xfId="3059" builtinId="41" hidden="1" customBuiltin="1"/>
    <cellStyle name="Accent4" xfId="3082" builtinId="41" hidden="1" customBuiltin="1"/>
    <cellStyle name="Accent4" xfId="3103" builtinId="41" hidden="1" customBuiltin="1"/>
    <cellStyle name="Accent4" xfId="3124" builtinId="41" hidden="1" customBuiltin="1"/>
    <cellStyle name="Accent4" xfId="3010" builtinId="41" hidden="1" customBuiltin="1"/>
    <cellStyle name="Accent4" xfId="3159" builtinId="41" hidden="1" customBuiltin="1"/>
    <cellStyle name="Accent4" xfId="3191" builtinId="41" hidden="1" customBuiltin="1"/>
    <cellStyle name="Accent4" xfId="3224" builtinId="41" hidden="1" customBuiltin="1"/>
    <cellStyle name="Accent4" xfId="3253" builtinId="41" hidden="1" customBuiltin="1"/>
    <cellStyle name="Accent4" xfId="3284" builtinId="41" hidden="1" customBuiltin="1"/>
    <cellStyle name="Accent4" xfId="3138" builtinId="41" hidden="1" customBuiltin="1"/>
    <cellStyle name="Accent4" xfId="3254" builtinId="41" hidden="1" customBuiltin="1"/>
    <cellStyle name="Accent4" xfId="3300" builtinId="41" hidden="1" customBuiltin="1"/>
    <cellStyle name="Accent4" xfId="3325" builtinId="41" hidden="1" customBuiltin="1"/>
    <cellStyle name="Accent4" xfId="3346" builtinId="41" hidden="1" customBuiltin="1"/>
    <cellStyle name="Accent4" xfId="3367" builtinId="41" hidden="1" customBuiltin="1"/>
    <cellStyle name="Accent4" xfId="3376" builtinId="41" hidden="1" customBuiltin="1"/>
    <cellStyle name="Accent4" xfId="3410" builtinId="41" hidden="1" customBuiltin="1"/>
    <cellStyle name="Accent4" xfId="3440" builtinId="41" hidden="1" customBuiltin="1"/>
    <cellStyle name="Accent4" xfId="3471" builtinId="41" hidden="1" customBuiltin="1"/>
    <cellStyle name="Accent4" xfId="3497" builtinId="41" hidden="1" customBuiltin="1"/>
    <cellStyle name="Accent4" xfId="3525" builtinId="41" hidden="1" customBuiltin="1"/>
    <cellStyle name="Accent4" xfId="3389" builtinId="41" hidden="1" customBuiltin="1"/>
    <cellStyle name="Accent4" xfId="3498" builtinId="41" hidden="1" customBuiltin="1"/>
    <cellStyle name="Accent4" xfId="3540" builtinId="41" hidden="1" customBuiltin="1"/>
    <cellStyle name="Accent4" xfId="3562" builtinId="41" hidden="1" customBuiltin="1"/>
    <cellStyle name="Accent4" xfId="3583" builtinId="41" hidden="1" customBuiltin="1"/>
    <cellStyle name="Accent4" xfId="3604" builtinId="41" hidden="1" customBuiltin="1"/>
    <cellStyle name="Accent4" xfId="3632" builtinId="41" hidden="1" customBuiltin="1"/>
    <cellStyle name="Accent4" xfId="3666" builtinId="41" hidden="1" customBuiltin="1"/>
    <cellStyle name="Accent4" xfId="3696" builtinId="41" hidden="1" customBuiltin="1"/>
    <cellStyle name="Accent4" xfId="3727" builtinId="41" hidden="1" customBuiltin="1"/>
    <cellStyle name="Accent4" xfId="3753" builtinId="41" hidden="1" customBuiltin="1"/>
    <cellStyle name="Accent4" xfId="3781" builtinId="41" hidden="1" customBuiltin="1"/>
    <cellStyle name="Accent4" xfId="3645" builtinId="41" hidden="1" customBuiltin="1"/>
    <cellStyle name="Accent4" xfId="3754" builtinId="41" hidden="1" customBuiltin="1"/>
    <cellStyle name="Accent4" xfId="3796" builtinId="41" hidden="1" customBuiltin="1"/>
    <cellStyle name="Accent4" xfId="3818" builtinId="41" hidden="1" customBuiltin="1"/>
    <cellStyle name="Accent4" xfId="3839" builtinId="41" hidden="1" customBuiltin="1"/>
    <cellStyle name="Accent4" xfId="3860" builtinId="41" hidden="1" customBuiltin="1"/>
    <cellStyle name="Accent4" xfId="3881" builtinId="41" hidden="1" customBuiltin="1"/>
    <cellStyle name="Accent4" xfId="3928" builtinId="41" hidden="1" customBuiltin="1"/>
    <cellStyle name="Accent4" xfId="3962" builtinId="41" hidden="1" customBuiltin="1"/>
    <cellStyle name="Accent4" xfId="3999" builtinId="41" hidden="1" customBuiltin="1"/>
    <cellStyle name="Accent4" xfId="4036" builtinId="41" hidden="1" customBuiltin="1"/>
    <cellStyle name="Accent4" xfId="4070" builtinId="41" hidden="1" customBuiltin="1"/>
    <cellStyle name="Accent4" xfId="4268" builtinId="41" hidden="1" customBuiltin="1"/>
    <cellStyle name="Accent4" xfId="6398" builtinId="41" hidden="1" customBuiltin="1"/>
    <cellStyle name="Accent4" xfId="6422" builtinId="41" hidden="1" customBuiltin="1"/>
    <cellStyle name="Accent4" xfId="6450" builtinId="41" hidden="1" customBuiltin="1"/>
    <cellStyle name="Accent4" xfId="6476" builtinId="41" hidden="1" customBuiltin="1"/>
    <cellStyle name="Accent4" xfId="6497" builtinId="41" hidden="1" customBuiltin="1"/>
    <cellStyle name="Accent4" xfId="6359" builtinId="41" hidden="1" customBuiltin="1"/>
    <cellStyle name="Accent4" xfId="6544" builtinId="41" hidden="1" customBuiltin="1"/>
    <cellStyle name="Accent4" xfId="6578" builtinId="41" hidden="1" customBuiltin="1"/>
    <cellStyle name="Accent4" xfId="6616" builtinId="41" hidden="1" customBuiltin="1"/>
    <cellStyle name="Accent4" xfId="6652" builtinId="41" hidden="1" customBuiltin="1"/>
    <cellStyle name="Accent4" xfId="6686" builtinId="41" hidden="1" customBuiltin="1"/>
    <cellStyle name="Accent4" xfId="6517" builtinId="41" hidden="1" customBuiltin="1"/>
    <cellStyle name="Accent4" xfId="6653" builtinId="41" hidden="1" customBuiltin="1"/>
    <cellStyle name="Accent4" xfId="6711" builtinId="41" hidden="1" customBuiltin="1"/>
    <cellStyle name="Accent4" xfId="6749" builtinId="41" hidden="1" customBuiltin="1"/>
    <cellStyle name="Accent4" xfId="6785" builtinId="41" hidden="1" customBuiltin="1"/>
    <cellStyle name="Accent4" xfId="6820" builtinId="41" hidden="1" customBuiltin="1"/>
    <cellStyle name="Accent4" xfId="6838" builtinId="41" hidden="1" customBuiltin="1"/>
    <cellStyle name="Accent4" xfId="6883" builtinId="41" hidden="1" customBuiltin="1"/>
    <cellStyle name="Accent4" xfId="6915" builtinId="41" hidden="1" customBuiltin="1"/>
    <cellStyle name="Accent4" xfId="6950" builtinId="41" hidden="1" customBuiltin="1"/>
    <cellStyle name="Accent4" xfId="6982" builtinId="41" hidden="1" customBuiltin="1"/>
    <cellStyle name="Accent4" xfId="7013" builtinId="41" hidden="1" customBuiltin="1"/>
    <cellStyle name="Accent4" xfId="6856" builtinId="41" hidden="1" customBuiltin="1"/>
    <cellStyle name="Accent4" xfId="6983" builtinId="41" hidden="1" customBuiltin="1"/>
    <cellStyle name="Accent4" xfId="7036" builtinId="41" hidden="1" customBuiltin="1"/>
    <cellStyle name="Accent4" xfId="7071" builtinId="41" hidden="1" customBuiltin="1"/>
    <cellStyle name="Accent4" xfId="7107" builtinId="41" hidden="1" customBuiltin="1"/>
    <cellStyle name="Accent4" xfId="7141" builtinId="41" hidden="1" customBuiltin="1"/>
    <cellStyle name="Accent4" xfId="7181" builtinId="41" hidden="1" customBuiltin="1"/>
    <cellStyle name="Accent4" xfId="7227" builtinId="41" hidden="1" customBuiltin="1"/>
    <cellStyle name="Accent4" xfId="7260" builtinId="41" hidden="1" customBuiltin="1"/>
    <cellStyle name="Accent4" xfId="7295" builtinId="41" hidden="1" customBuiltin="1"/>
    <cellStyle name="Accent4" xfId="7327" builtinId="41" hidden="1" customBuiltin="1"/>
    <cellStyle name="Accent4" xfId="7358" builtinId="41" hidden="1" customBuiltin="1"/>
    <cellStyle name="Accent4" xfId="7199" builtinId="41" hidden="1" customBuiltin="1"/>
    <cellStyle name="Accent4" xfId="7328" builtinId="41" hidden="1" customBuiltin="1"/>
    <cellStyle name="Accent4" xfId="7381" builtinId="41" hidden="1" customBuiltin="1"/>
    <cellStyle name="Accent4" xfId="7417" builtinId="41" hidden="1" customBuiltin="1"/>
    <cellStyle name="Accent4" xfId="7453" builtinId="41" hidden="1" customBuiltin="1"/>
    <cellStyle name="Accent4" xfId="7487" builtinId="41" hidden="1" customBuiltin="1"/>
    <cellStyle name="Accent4" xfId="7530" builtinId="41" hidden="1" customBuiltin="1"/>
    <cellStyle name="Accent4" xfId="7982" builtinId="41" hidden="1" customBuiltin="1"/>
    <cellStyle name="Accent4" xfId="8003" builtinId="41" hidden="1" customBuiltin="1"/>
    <cellStyle name="Accent4" xfId="8026" builtinId="41" hidden="1" customBuiltin="1"/>
    <cellStyle name="Accent4" xfId="8049" builtinId="41" hidden="1" customBuiltin="1"/>
    <cellStyle name="Accent4" xfId="8070" builtinId="41" hidden="1" customBuiltin="1"/>
    <cellStyle name="Accent4" xfId="8114" builtinId="41" hidden="1" customBuiltin="1"/>
    <cellStyle name="Accent4" xfId="8581" builtinId="41" hidden="1" customBuiltin="1"/>
    <cellStyle name="Accent4" xfId="8605" builtinId="41" hidden="1" customBuiltin="1"/>
    <cellStyle name="Accent4" xfId="8631" builtinId="41" hidden="1" customBuiltin="1"/>
    <cellStyle name="Accent4" xfId="8656" builtinId="41" hidden="1" customBuiltin="1"/>
    <cellStyle name="Accent4" xfId="8680" builtinId="41" hidden="1" customBuiltin="1"/>
    <cellStyle name="Accent4" xfId="8548" builtinId="41" hidden="1" customBuiltin="1"/>
    <cellStyle name="Accent4" xfId="8719" builtinId="41" hidden="1" customBuiltin="1"/>
    <cellStyle name="Accent4" xfId="8751" builtinId="41" hidden="1" customBuiltin="1"/>
    <cellStyle name="Accent4" xfId="8786" builtinId="41" hidden="1" customBuiltin="1"/>
    <cellStyle name="Accent4" xfId="8818" builtinId="41" hidden="1" customBuiltin="1"/>
    <cellStyle name="Accent4" xfId="8849" builtinId="41" hidden="1" customBuiltin="1"/>
    <cellStyle name="Accent4" xfId="8696" builtinId="41" hidden="1" customBuiltin="1"/>
    <cellStyle name="Accent4" xfId="8819" builtinId="41" hidden="1" customBuiltin="1"/>
    <cellStyle name="Accent4" xfId="8868" builtinId="41" hidden="1" customBuiltin="1"/>
    <cellStyle name="Accent4" xfId="8895" builtinId="41" hidden="1" customBuiltin="1"/>
    <cellStyle name="Accent4" xfId="8918" builtinId="41" hidden="1" customBuiltin="1"/>
    <cellStyle name="Accent4" xfId="8942" builtinId="41" hidden="1" customBuiltin="1"/>
    <cellStyle name="Accent4" xfId="8954" builtinId="41" hidden="1" customBuiltin="1"/>
    <cellStyle name="Accent4" xfId="8992" builtinId="41" hidden="1" customBuiltin="1"/>
    <cellStyle name="Accent4" xfId="9024" builtinId="41" hidden="1" customBuiltin="1"/>
    <cellStyle name="Accent4" xfId="9057" builtinId="41" hidden="1" customBuiltin="1"/>
    <cellStyle name="Accent4" xfId="9085" builtinId="41" hidden="1" customBuiltin="1"/>
    <cellStyle name="Accent4" xfId="9113" builtinId="41" hidden="1" customBuiltin="1"/>
    <cellStyle name="Accent4" xfId="8967" builtinId="41" hidden="1" customBuiltin="1"/>
    <cellStyle name="Accent4" xfId="9086" builtinId="41" hidden="1" customBuiltin="1"/>
    <cellStyle name="Accent4" xfId="9132" builtinId="41" hidden="1" customBuiltin="1"/>
    <cellStyle name="Accent4" xfId="9156" builtinId="41" hidden="1" customBuiltin="1"/>
    <cellStyle name="Accent4" xfId="9183" builtinId="41" hidden="1" customBuiltin="1"/>
    <cellStyle name="Accent4" xfId="9208" builtinId="41" hidden="1" customBuiltin="1"/>
    <cellStyle name="Accent4" xfId="9239" builtinId="41" hidden="1" customBuiltin="1"/>
    <cellStyle name="Accent4" xfId="9277" builtinId="41" hidden="1" customBuiltin="1"/>
    <cellStyle name="Accent4" xfId="9309" builtinId="41" hidden="1" customBuiltin="1"/>
    <cellStyle name="Accent4" xfId="9341" builtinId="41" hidden="1" customBuiltin="1"/>
    <cellStyle name="Accent4" xfId="9370" builtinId="41" hidden="1" customBuiltin="1"/>
    <cellStyle name="Accent4" xfId="9398" builtinId="41" hidden="1" customBuiltin="1"/>
    <cellStyle name="Accent4" xfId="9254" builtinId="41" hidden="1" customBuiltin="1"/>
    <cellStyle name="Accent4" xfId="9371" builtinId="41" hidden="1" customBuiltin="1"/>
    <cellStyle name="Accent4" xfId="9416" builtinId="41" hidden="1" customBuiltin="1"/>
    <cellStyle name="Accent4" xfId="9440" builtinId="41" hidden="1" customBuiltin="1"/>
    <cellStyle name="Accent4" xfId="9466" builtinId="41" hidden="1" customBuiltin="1"/>
    <cellStyle name="Accent4" xfId="9490" builtinId="41" hidden="1" customBuiltin="1"/>
    <cellStyle name="Accent4" xfId="9519" builtinId="41" hidden="1" customBuiltin="1"/>
    <cellStyle name="Accent4" xfId="8148" builtinId="41" hidden="1" customBuiltin="1"/>
    <cellStyle name="Accent4" xfId="8364" builtinId="41" hidden="1" customBuiltin="1"/>
    <cellStyle name="Accent4" xfId="8162" builtinId="41" hidden="1" customBuiltin="1"/>
    <cellStyle name="Accent4" xfId="8227" builtinId="41" hidden="1" customBuiltin="1"/>
    <cellStyle name="Accent4" xfId="8370" builtinId="41" hidden="1" customBuiltin="1"/>
    <cellStyle name="Accent4" xfId="8426" builtinId="41" hidden="1" customBuiltin="1"/>
    <cellStyle name="Accent4" xfId="9680" builtinId="41" hidden="1" customBuiltin="1"/>
    <cellStyle name="Accent4" xfId="9701" builtinId="41" hidden="1" customBuiltin="1"/>
    <cellStyle name="Accent4" xfId="9724" builtinId="41" hidden="1" customBuiltin="1"/>
    <cellStyle name="Accent4" xfId="9745" builtinId="41" hidden="1" customBuiltin="1"/>
    <cellStyle name="Accent4" xfId="9766" builtinId="41" hidden="1" customBuiltin="1"/>
    <cellStyle name="Accent4" xfId="9650" builtinId="41" hidden="1" customBuiltin="1"/>
    <cellStyle name="Accent4" xfId="9803" builtinId="41" hidden="1" customBuiltin="1"/>
    <cellStyle name="Accent4" xfId="9836" builtinId="41" hidden="1" customBuiltin="1"/>
    <cellStyle name="Accent4" xfId="9869" builtinId="41" hidden="1" customBuiltin="1"/>
    <cellStyle name="Accent4" xfId="9900" builtinId="41" hidden="1" customBuiltin="1"/>
    <cellStyle name="Accent4" xfId="9932" builtinId="41" hidden="1" customBuiltin="1"/>
    <cellStyle name="Accent4" xfId="9780" builtinId="41" hidden="1" customBuiltin="1"/>
    <cellStyle name="Accent4" xfId="9901" builtinId="41" hidden="1" customBuiltin="1"/>
    <cellStyle name="Accent4" xfId="9950" builtinId="41" hidden="1" customBuiltin="1"/>
    <cellStyle name="Accent4" xfId="9978" builtinId="41" hidden="1" customBuiltin="1"/>
    <cellStyle name="Accent4" xfId="10003" builtinId="41" hidden="1" customBuiltin="1"/>
    <cellStyle name="Accent4" xfId="10026" builtinId="41" hidden="1" customBuiltin="1"/>
    <cellStyle name="Accent4" xfId="10038" builtinId="41" hidden="1" customBuiltin="1"/>
    <cellStyle name="Accent4" xfId="10072" builtinId="41" hidden="1" customBuiltin="1"/>
    <cellStyle name="Accent4" xfId="10103" builtinId="41" hidden="1" customBuiltin="1"/>
    <cellStyle name="Accent4" xfId="10134" builtinId="41" hidden="1" customBuiltin="1"/>
    <cellStyle name="Accent4" xfId="10161" builtinId="41" hidden="1" customBuiltin="1"/>
    <cellStyle name="Accent4" xfId="10190" builtinId="41" hidden="1" customBuiltin="1"/>
    <cellStyle name="Accent4" xfId="10051" builtinId="41" hidden="1" customBuiltin="1"/>
    <cellStyle name="Accent4" xfId="10162" builtinId="41" hidden="1" customBuiltin="1"/>
    <cellStyle name="Accent4" xfId="10207" builtinId="41" hidden="1" customBuiltin="1"/>
    <cellStyle name="Accent4" xfId="10233" builtinId="41" hidden="1" customBuiltin="1"/>
    <cellStyle name="Accent4" xfId="10257" builtinId="41" hidden="1" customBuiltin="1"/>
    <cellStyle name="Accent4" xfId="10281" builtinId="41" hidden="1" customBuiltin="1"/>
    <cellStyle name="Accent4" xfId="10313" builtinId="41" hidden="1" customBuiltin="1"/>
    <cellStyle name="Accent4" xfId="10350" builtinId="41" hidden="1" customBuiltin="1"/>
    <cellStyle name="Accent4" xfId="10381" builtinId="41" hidden="1" customBuiltin="1"/>
    <cellStyle name="Accent4" xfId="10413" builtinId="41" hidden="1" customBuiltin="1"/>
    <cellStyle name="Accent4" xfId="10441" builtinId="41" hidden="1" customBuiltin="1"/>
    <cellStyle name="Accent4" xfId="10469" builtinId="41" hidden="1" customBuiltin="1"/>
    <cellStyle name="Accent4" xfId="10328" builtinId="41" hidden="1" customBuiltin="1"/>
    <cellStyle name="Accent4" xfId="10442" builtinId="41" hidden="1" customBuiltin="1"/>
    <cellStyle name="Accent4" xfId="10487" builtinId="41" hidden="1" customBuiltin="1"/>
    <cellStyle name="Accent4" xfId="10513" builtinId="41" hidden="1" customBuiltin="1"/>
    <cellStyle name="Accent4" xfId="10536" builtinId="41" hidden="1" customBuiltin="1"/>
    <cellStyle name="Accent4" xfId="10559" builtinId="41" hidden="1" customBuiltin="1"/>
    <cellStyle name="Accent4" xfId="10588" builtinId="41" hidden="1" customBuiltin="1"/>
    <cellStyle name="Accent4" xfId="10857" builtinId="41" hidden="1" customBuiltin="1"/>
    <cellStyle name="Accent4" xfId="5509" builtinId="41" hidden="1" customBuiltin="1"/>
    <cellStyle name="Accent4" xfId="5049" builtinId="41" hidden="1" customBuiltin="1"/>
    <cellStyle name="Accent4" xfId="10632" builtinId="41" hidden="1" customBuiltin="1"/>
    <cellStyle name="Accent4" xfId="7681" builtinId="41" hidden="1" customBuiltin="1"/>
    <cellStyle name="Accent4" xfId="7661" builtinId="41" hidden="1" customBuiltin="1"/>
    <cellStyle name="Accent4" xfId="7808" builtinId="41" hidden="1" customBuiltin="1"/>
    <cellStyle name="Accent4" xfId="4779" builtinId="41" hidden="1" customBuiltin="1"/>
    <cellStyle name="Accent4" xfId="4762" builtinId="41" hidden="1" customBuiltin="1"/>
    <cellStyle name="Accent4" xfId="4685" builtinId="41" hidden="1" customBuiltin="1"/>
    <cellStyle name="Accent4" xfId="5517" builtinId="41" hidden="1" customBuiltin="1"/>
    <cellStyle name="Accent4" xfId="5717" builtinId="41" hidden="1" customBuiltin="1"/>
    <cellStyle name="Accent4" xfId="5108" builtinId="41" hidden="1" customBuiltin="1"/>
    <cellStyle name="Accent4" xfId="4402" builtinId="41" hidden="1" customBuiltin="1"/>
    <cellStyle name="Accent4" xfId="5181" builtinId="41" hidden="1" customBuiltin="1"/>
    <cellStyle name="Accent4" xfId="10777" builtinId="41" hidden="1" customBuiltin="1"/>
    <cellStyle name="Accent4" xfId="10811" builtinId="41" hidden="1" customBuiltin="1"/>
    <cellStyle name="Accent4" xfId="5546" builtinId="41" hidden="1" customBuiltin="1"/>
    <cellStyle name="Accent4" xfId="7787" builtinId="41" hidden="1" customBuiltin="1"/>
    <cellStyle name="Accent4" xfId="8355" builtinId="41" hidden="1" customBuiltin="1"/>
    <cellStyle name="Accent4" xfId="5597" builtinId="41" hidden="1" customBuiltin="1"/>
    <cellStyle name="Accent4" xfId="8340" builtinId="41" hidden="1" customBuiltin="1"/>
    <cellStyle name="Accent4" xfId="5617" builtinId="41" hidden="1" customBuiltin="1"/>
    <cellStyle name="Accent4" xfId="10688" builtinId="41" hidden="1" customBuiltin="1"/>
    <cellStyle name="Accent4" xfId="7864" builtinId="41" hidden="1" customBuiltin="1"/>
    <cellStyle name="Accent4" xfId="10705" builtinId="41" hidden="1" customBuiltin="1"/>
    <cellStyle name="Accent4" xfId="7947" builtinId="41" hidden="1" customBuiltin="1"/>
    <cellStyle name="Accent4" xfId="5600" builtinId="41" hidden="1" customBuiltin="1"/>
    <cellStyle name="Accent4" xfId="5013" builtinId="41" hidden="1" customBuiltin="1"/>
    <cellStyle name="Accent4" xfId="4828" builtinId="41" hidden="1" customBuiltin="1"/>
    <cellStyle name="Accent4" xfId="4807" builtinId="41" hidden="1" customBuiltin="1"/>
    <cellStyle name="Accent4" xfId="4895" builtinId="41" hidden="1" customBuiltin="1"/>
    <cellStyle name="Accent4" xfId="5605" builtinId="41" hidden="1" customBuiltin="1"/>
    <cellStyle name="Accent4" xfId="6150" builtinId="41" hidden="1" customBuiltin="1"/>
    <cellStyle name="Accent4" xfId="5696" builtinId="41" hidden="1" customBuiltin="1"/>
    <cellStyle name="Accent4" xfId="5695" builtinId="41" hidden="1" customBuiltin="1"/>
    <cellStyle name="Accent4" xfId="5068" builtinId="41" hidden="1" customBuiltin="1"/>
    <cellStyle name="Accent4" xfId="6202" builtinId="41" hidden="1" customBuiltin="1"/>
    <cellStyle name="Accent4" xfId="5100" builtinId="41" hidden="1" customBuiltin="1"/>
    <cellStyle name="Accent4" xfId="6036" builtinId="41" hidden="1" customBuiltin="1"/>
    <cellStyle name="Accent4" xfId="4366" builtinId="41" hidden="1" customBuiltin="1"/>
    <cellStyle name="Accent4" xfId="6206" builtinId="41" hidden="1" customBuiltin="1"/>
    <cellStyle name="Accent4" xfId="5245" builtinId="41" hidden="1" customBuiltin="1"/>
    <cellStyle name="Accent4" xfId="6193" builtinId="41" hidden="1" customBuiltin="1"/>
    <cellStyle name="Accent4" xfId="5097" builtinId="41" hidden="1" customBuiltin="1"/>
    <cellStyle name="Accent4" xfId="4361" builtinId="41" hidden="1" customBuiltin="1"/>
    <cellStyle name="Accent4" xfId="4871" builtinId="41" hidden="1" customBuiltin="1"/>
    <cellStyle name="Accent4" xfId="9957" builtinId="41" hidden="1" customBuiltin="1"/>
    <cellStyle name="Accent4" xfId="4482" builtinId="41" hidden="1" customBuiltin="1"/>
    <cellStyle name="Accent4" xfId="10539" builtinId="41" hidden="1" customBuiltin="1"/>
    <cellStyle name="Accent4" xfId="10198" builtinId="41" hidden="1" customBuiltin="1"/>
    <cellStyle name="Accent4" xfId="6173" builtinId="41" hidden="1" customBuiltin="1"/>
    <cellStyle name="Accent4" xfId="5226" builtinId="41" hidden="1" customBuiltin="1"/>
    <cellStyle name="Accent4" xfId="9808" builtinId="41" hidden="1" customBuiltin="1"/>
    <cellStyle name="Accent4" xfId="11026" builtinId="41" hidden="1" customBuiltin="1"/>
    <cellStyle name="Accent4" xfId="11053" builtinId="41" hidden="1" customBuiltin="1"/>
    <cellStyle name="Accent4" xfId="11084" builtinId="41" hidden="1" customBuiltin="1"/>
    <cellStyle name="Accent4" xfId="11112" builtinId="41" hidden="1" customBuiltin="1"/>
    <cellStyle name="Accent4" xfId="11138" builtinId="41" hidden="1" customBuiltin="1"/>
    <cellStyle name="Accent4" xfId="10989" builtinId="41" hidden="1" customBuiltin="1"/>
    <cellStyle name="Accent4" xfId="11183" builtinId="41" hidden="1" customBuiltin="1"/>
    <cellStyle name="Accent4" xfId="11217" builtinId="41" hidden="1" customBuiltin="1"/>
    <cellStyle name="Accent4" xfId="11251" builtinId="41" hidden="1" customBuiltin="1"/>
    <cellStyle name="Accent4" xfId="11286" builtinId="41" hidden="1" customBuiltin="1"/>
    <cellStyle name="Accent4" xfId="11317" builtinId="41" hidden="1" customBuiltin="1"/>
    <cellStyle name="Accent4" xfId="11158" builtinId="41" hidden="1" customBuiltin="1"/>
    <cellStyle name="Accent4" xfId="11287" builtinId="41" hidden="1" customBuiltin="1"/>
    <cellStyle name="Accent4" xfId="11337" builtinId="41" hidden="1" customBuiltin="1"/>
    <cellStyle name="Accent4" xfId="11370" builtinId="41" hidden="1" customBuiltin="1"/>
    <cellStyle name="Accent4" xfId="11400" builtinId="41" hidden="1" customBuiltin="1"/>
    <cellStyle name="Accent4" xfId="11426" builtinId="41" hidden="1" customBuiltin="1"/>
    <cellStyle name="Accent4" xfId="11438" builtinId="41" hidden="1" customBuiltin="1"/>
    <cellStyle name="Accent4" xfId="11481" builtinId="41" hidden="1" customBuiltin="1"/>
    <cellStyle name="Accent4" xfId="11512" builtinId="41" hidden="1" customBuiltin="1"/>
    <cellStyle name="Accent4" xfId="11544" builtinId="41" hidden="1" customBuiltin="1"/>
    <cellStyle name="Accent4" xfId="11574" builtinId="41" hidden="1" customBuiltin="1"/>
    <cellStyle name="Accent4" xfId="11603" builtinId="41" hidden="1" customBuiltin="1"/>
    <cellStyle name="Accent4" xfId="11455" builtinId="41" hidden="1" customBuiltin="1"/>
    <cellStyle name="Accent4" xfId="11575" builtinId="41" hidden="1" customBuiltin="1"/>
    <cellStyle name="Accent4" xfId="11622" builtinId="41" hidden="1" customBuiltin="1"/>
    <cellStyle name="Accent4" xfId="11650" builtinId="41" hidden="1" customBuiltin="1"/>
    <cellStyle name="Accent4" xfId="11677" builtinId="41" hidden="1" customBuiltin="1"/>
    <cellStyle name="Accent4" xfId="11705" builtinId="41" hidden="1" customBuiltin="1"/>
    <cellStyle name="Accent4" xfId="11736" builtinId="41" hidden="1" customBuiltin="1"/>
    <cellStyle name="Accent4" xfId="11779" builtinId="41" hidden="1" customBuiltin="1"/>
    <cellStyle name="Accent4" xfId="11810" builtinId="41" hidden="1" customBuiltin="1"/>
    <cellStyle name="Accent4" xfId="11842" builtinId="41" hidden="1" customBuiltin="1"/>
    <cellStyle name="Accent4" xfId="11871" builtinId="41" hidden="1" customBuiltin="1"/>
    <cellStyle name="Accent4" xfId="11899" builtinId="41" hidden="1" customBuiltin="1"/>
    <cellStyle name="Accent4" xfId="11754" builtinId="41" hidden="1" customBuiltin="1"/>
    <cellStyle name="Accent4" xfId="11872" builtinId="41" hidden="1" customBuiltin="1"/>
    <cellStyle name="Accent4" xfId="11918" builtinId="41" hidden="1" customBuiltin="1"/>
    <cellStyle name="Accent4" xfId="11946" builtinId="41" hidden="1" customBuiltin="1"/>
    <cellStyle name="Accent4" xfId="11976" builtinId="41" hidden="1" customBuiltin="1"/>
    <cellStyle name="Accent4" xfId="12004" builtinId="41" hidden="1" customBuiltin="1"/>
    <cellStyle name="Accent4" xfId="12032" builtinId="41" hidden="1" customBuiltin="1"/>
    <cellStyle name="Accent4" xfId="5368" builtinId="41" hidden="1" customBuiltin="1"/>
    <cellStyle name="Accent4" xfId="10890" builtinId="41" hidden="1" customBuiltin="1"/>
    <cellStyle name="Accent4" xfId="5763" builtinId="41" hidden="1" customBuiltin="1"/>
    <cellStyle name="Accent4" xfId="6002" builtinId="41" hidden="1" customBuiltin="1"/>
    <cellStyle name="Accent4" xfId="10894" builtinId="41" hidden="1" customBuiltin="1"/>
    <cellStyle name="Accent4" xfId="10910" builtinId="41" hidden="1" customBuiltin="1"/>
    <cellStyle name="Accent4" xfId="12179" builtinId="41" hidden="1" customBuiltin="1"/>
    <cellStyle name="Accent4" xfId="12200" builtinId="41" hidden="1" customBuiltin="1"/>
    <cellStyle name="Accent4" xfId="12223" builtinId="41" hidden="1" customBuiltin="1"/>
    <cellStyle name="Accent4" xfId="12244" builtinId="41" hidden="1" customBuiltin="1"/>
    <cellStyle name="Accent4" xfId="12265" builtinId="41" hidden="1" customBuiltin="1"/>
    <cellStyle name="Accent4" xfId="12149" builtinId="41" hidden="1" customBuiltin="1"/>
    <cellStyle name="Accent4" xfId="12306" builtinId="41" hidden="1" customBuiltin="1"/>
    <cellStyle name="Accent4" xfId="12339" builtinId="41" hidden="1" customBuiltin="1"/>
    <cellStyle name="Accent4" xfId="12373" builtinId="41" hidden="1" customBuiltin="1"/>
    <cellStyle name="Accent4" xfId="12403" builtinId="41" hidden="1" customBuiltin="1"/>
    <cellStyle name="Accent4" xfId="12435" builtinId="41" hidden="1" customBuiltin="1"/>
    <cellStyle name="Accent4" xfId="12282" builtinId="41" hidden="1" customBuiltin="1"/>
    <cellStyle name="Accent4" xfId="12404" builtinId="41" hidden="1" customBuiltin="1"/>
    <cellStyle name="Accent4" xfId="12456" builtinId="41" hidden="1" customBuiltin="1"/>
    <cellStyle name="Accent4" xfId="12488" builtinId="41" hidden="1" customBuiltin="1"/>
    <cellStyle name="Accent4" xfId="12515" builtinId="41" hidden="1" customBuiltin="1"/>
    <cellStyle name="Accent4" xfId="12541" builtinId="41" hidden="1" customBuiltin="1"/>
    <cellStyle name="Accent4" xfId="12550" builtinId="41" hidden="1" customBuiltin="1"/>
    <cellStyle name="Accent4" xfId="12590" builtinId="41" hidden="1" customBuiltin="1"/>
    <cellStyle name="Accent4" xfId="12621" builtinId="41" hidden="1" customBuiltin="1"/>
    <cellStyle name="Accent4" xfId="12652" builtinId="41" hidden="1" customBuiltin="1"/>
    <cellStyle name="Accent4" xfId="12680" builtinId="41" hidden="1" customBuiltin="1"/>
    <cellStyle name="Accent4" xfId="12708" builtinId="41" hidden="1" customBuiltin="1"/>
    <cellStyle name="Accent4" xfId="12567" builtinId="41" hidden="1" customBuiltin="1"/>
    <cellStyle name="Accent4" xfId="12681" builtinId="41" hidden="1" customBuiltin="1"/>
    <cellStyle name="Accent4" xfId="12727" builtinId="41" hidden="1" customBuiltin="1"/>
    <cellStyle name="Accent4" xfId="12756" builtinId="41" hidden="1" customBuiltin="1"/>
    <cellStyle name="Accent4" xfId="12784" builtinId="41" hidden="1" customBuiltin="1"/>
    <cellStyle name="Accent4" xfId="12812" builtinId="41" hidden="1" customBuiltin="1"/>
    <cellStyle name="Accent4" xfId="12843" builtinId="41" hidden="1" customBuiltin="1"/>
    <cellStyle name="Accent4" xfId="12883" builtinId="41" hidden="1" customBuiltin="1"/>
    <cellStyle name="Accent4" xfId="12914" builtinId="41" hidden="1" customBuiltin="1"/>
    <cellStyle name="Accent4" xfId="12945" builtinId="41" hidden="1" customBuiltin="1"/>
    <cellStyle name="Accent4" xfId="12972" builtinId="41" hidden="1" customBuiltin="1"/>
    <cellStyle name="Accent4" xfId="13000" builtinId="41" hidden="1" customBuiltin="1"/>
    <cellStyle name="Accent4" xfId="12860" builtinId="41" hidden="1" customBuiltin="1"/>
    <cellStyle name="Accent4" xfId="12973" builtinId="41" hidden="1" customBuiltin="1"/>
    <cellStyle name="Accent4" xfId="13020" builtinId="41" hidden="1" customBuiltin="1"/>
    <cellStyle name="Accent4" xfId="13047" builtinId="41" hidden="1" customBuiltin="1"/>
    <cellStyle name="Accent4" xfId="13073" builtinId="41" hidden="1" customBuiltin="1"/>
    <cellStyle name="Accent4" xfId="13098" builtinId="41" hidden="1" customBuiltin="1"/>
    <cellStyle name="Accent4" xfId="13119" builtinId="41" hidden="1" customBuiltin="1"/>
    <cellStyle name="Accent4" xfId="5843" builtinId="41" hidden="1" customBuiltin="1"/>
    <cellStyle name="Accent4" xfId="5205" builtinId="41" hidden="1" customBuiltin="1"/>
    <cellStyle name="Accent4" xfId="4673" builtinId="41" hidden="1" customBuiltin="1"/>
    <cellStyle name="Accent4" xfId="7934" builtinId="41" hidden="1" customBuiltin="1"/>
    <cellStyle name="Accent4" xfId="5872" builtinId="41" hidden="1" customBuiltin="1"/>
    <cellStyle name="Accent4" xfId="7830" builtinId="41" hidden="1" customBuiltin="1"/>
    <cellStyle name="Accent4" xfId="4845" builtinId="41" hidden="1" customBuiltin="1"/>
    <cellStyle name="Accent4" xfId="11135" builtinId="41" hidden="1" customBuiltin="1"/>
    <cellStyle name="Accent4" xfId="11433" builtinId="41" hidden="1" customBuiltin="1"/>
    <cellStyle name="Accent4" xfId="4220" builtinId="41" hidden="1" customBuiltin="1"/>
    <cellStyle name="Accent4" xfId="10849" builtinId="41" hidden="1" customBuiltin="1"/>
    <cellStyle name="Accent4" xfId="5914" builtinId="41" hidden="1" customBuiltin="1"/>
    <cellStyle name="Accent4" xfId="11911" builtinId="41" hidden="1" customBuiltin="1"/>
    <cellStyle name="Accent4" xfId="7639" builtinId="41" hidden="1" customBuiltin="1"/>
    <cellStyle name="Accent4" xfId="4677" builtinId="41" hidden="1" customBuiltin="1"/>
    <cellStyle name="Accent4" xfId="10905" builtinId="41" hidden="1" customBuiltin="1"/>
    <cellStyle name="Accent4" xfId="13125" builtinId="41" hidden="1" customBuiltin="1"/>
    <cellStyle name="Accent4" xfId="13093" builtinId="41" hidden="1" customBuiltin="1"/>
    <cellStyle name="Accent4" xfId="7952" builtinId="41" hidden="1" customBuiltin="1"/>
    <cellStyle name="Accent4" xfId="13150" builtinId="41" hidden="1" customBuiltin="1"/>
    <cellStyle name="Accent4" xfId="13188" builtinId="41" hidden="1" customBuiltin="1"/>
    <cellStyle name="Accent4" xfId="13224" builtinId="41" hidden="1" customBuiltin="1"/>
    <cellStyle name="Accent4" xfId="13259" builtinId="41" hidden="1" customBuiltin="1"/>
    <cellStyle name="Accent4" xfId="13277" builtinId="41" hidden="1" customBuiltin="1"/>
    <cellStyle name="Accent4" xfId="13322" builtinId="41" hidden="1" customBuiltin="1"/>
    <cellStyle name="Accent4" xfId="13354" builtinId="41" hidden="1" customBuiltin="1"/>
    <cellStyle name="Accent4" xfId="13388" builtinId="41" hidden="1" customBuiltin="1"/>
    <cellStyle name="Accent4" xfId="13420" builtinId="41" hidden="1" customBuiltin="1"/>
    <cellStyle name="Accent4" xfId="13451" builtinId="41" hidden="1" customBuiltin="1"/>
    <cellStyle name="Accent4" xfId="13295" builtinId="41" hidden="1" customBuiltin="1"/>
    <cellStyle name="Accent4" xfId="13421" builtinId="41" hidden="1" customBuiltin="1"/>
    <cellStyle name="Accent4" xfId="13474" builtinId="41" hidden="1" customBuiltin="1"/>
    <cellStyle name="Accent4" xfId="13509" builtinId="41" hidden="1" customBuiltin="1"/>
    <cellStyle name="Accent4" xfId="13545" builtinId="41" hidden="1" customBuiltin="1"/>
    <cellStyle name="Accent4" xfId="13579" builtinId="41" hidden="1" customBuiltin="1"/>
    <cellStyle name="Accent4" xfId="13619" builtinId="41" hidden="1" customBuiltin="1"/>
    <cellStyle name="Accent4" xfId="13664" builtinId="41" hidden="1" customBuiltin="1"/>
    <cellStyle name="Accent4" xfId="13696" builtinId="41" hidden="1" customBuiltin="1"/>
    <cellStyle name="Accent4" xfId="13730" builtinId="41" hidden="1" customBuiltin="1"/>
    <cellStyle name="Accent4" xfId="13762" builtinId="41" hidden="1" customBuiltin="1"/>
    <cellStyle name="Accent4" xfId="13793" builtinId="41" hidden="1" customBuiltin="1"/>
    <cellStyle name="Accent4" xfId="13637" builtinId="41" hidden="1" customBuiltin="1"/>
    <cellStyle name="Accent4" xfId="13763" builtinId="41" hidden="1" customBuiltin="1"/>
    <cellStyle name="Accent4" xfId="13816" builtinId="41" hidden="1" customBuiltin="1"/>
    <cellStyle name="Accent4" xfId="13851" builtinId="41" hidden="1" customBuiltin="1"/>
    <cellStyle name="Accent4" xfId="13887" builtinId="41" hidden="1" customBuiltin="1"/>
    <cellStyle name="Accent4" xfId="13921" builtinId="41" hidden="1" customBuiltin="1"/>
    <cellStyle name="Accent4" xfId="13963" builtinId="41" hidden="1" customBuiltin="1"/>
    <cellStyle name="Accent4" xfId="14322" builtinId="41" hidden="1" customBuiltin="1"/>
    <cellStyle name="Accent4" xfId="14343" builtinId="41" hidden="1" customBuiltin="1"/>
    <cellStyle name="Accent4" xfId="14365" builtinId="41" hidden="1" customBuiltin="1"/>
    <cellStyle name="Accent4" xfId="14387" builtinId="41" hidden="1" customBuiltin="1"/>
    <cellStyle name="Accent4" xfId="14408" builtinId="41" hidden="1" customBuiltin="1"/>
    <cellStyle name="Accent4" xfId="14450" builtinId="41" hidden="1" customBuiltin="1"/>
    <cellStyle name="Accent4" xfId="14853" builtinId="41" hidden="1" customBuiltin="1"/>
    <cellStyle name="Accent4" xfId="14877" builtinId="41" hidden="1" customBuiltin="1"/>
    <cellStyle name="Accent4" xfId="14903" builtinId="41" hidden="1" customBuiltin="1"/>
    <cellStyle name="Accent4" xfId="14927" builtinId="41" hidden="1" customBuiltin="1"/>
    <cellStyle name="Accent4" xfId="14950" builtinId="41" hidden="1" customBuiltin="1"/>
    <cellStyle name="Accent4" xfId="14819" builtinId="41" hidden="1" customBuiltin="1"/>
    <cellStyle name="Accent4" xfId="14989" builtinId="41" hidden="1" customBuiltin="1"/>
    <cellStyle name="Accent4" xfId="15021" builtinId="41" hidden="1" customBuiltin="1"/>
    <cellStyle name="Accent4" xfId="15054" builtinId="41" hidden="1" customBuiltin="1"/>
    <cellStyle name="Accent4" xfId="15087" builtinId="41" hidden="1" customBuiltin="1"/>
    <cellStyle name="Accent4" xfId="15118" builtinId="41" hidden="1" customBuiltin="1"/>
    <cellStyle name="Accent4" xfId="14965" builtinId="41" hidden="1" customBuiltin="1"/>
    <cellStyle name="Accent4" xfId="15088" builtinId="41" hidden="1" customBuiltin="1"/>
    <cellStyle name="Accent4" xfId="15136" builtinId="41" hidden="1" customBuiltin="1"/>
    <cellStyle name="Accent4" xfId="15163" builtinId="41" hidden="1" customBuiltin="1"/>
    <cellStyle name="Accent4" xfId="15186" builtinId="41" hidden="1" customBuiltin="1"/>
    <cellStyle name="Accent4" xfId="15210" builtinId="41" hidden="1" customBuiltin="1"/>
    <cellStyle name="Accent4" xfId="15221" builtinId="41" hidden="1" customBuiltin="1"/>
    <cellStyle name="Accent4" xfId="15256" builtinId="41" hidden="1" customBuiltin="1"/>
    <cellStyle name="Accent4" xfId="15287" builtinId="41" hidden="1" customBuiltin="1"/>
    <cellStyle name="Accent4" xfId="15318" builtinId="41" hidden="1" customBuiltin="1"/>
    <cellStyle name="Accent4" xfId="15347" builtinId="41" hidden="1" customBuiltin="1"/>
    <cellStyle name="Accent4" xfId="15375" builtinId="41" hidden="1" customBuiltin="1"/>
    <cellStyle name="Accent4" xfId="15234" builtinId="41" hidden="1" customBuiltin="1"/>
    <cellStyle name="Accent4" xfId="15348" builtinId="41" hidden="1" customBuiltin="1"/>
    <cellStyle name="Accent4" xfId="15393" builtinId="41" hidden="1" customBuiltin="1"/>
    <cellStyle name="Accent4" xfId="15416" builtinId="41" hidden="1" customBuiltin="1"/>
    <cellStyle name="Accent4" xfId="15442" builtinId="41" hidden="1" customBuiltin="1"/>
    <cellStyle name="Accent4" xfId="15467" builtinId="41" hidden="1" customBuiltin="1"/>
    <cellStyle name="Accent4" xfId="15498" builtinId="41" hidden="1" customBuiltin="1"/>
    <cellStyle name="Accent4" xfId="15534" builtinId="41" hidden="1" customBuiltin="1"/>
    <cellStyle name="Accent4" xfId="15565" builtinId="41" hidden="1" customBuiltin="1"/>
    <cellStyle name="Accent4" xfId="15596" builtinId="41" hidden="1" customBuiltin="1"/>
    <cellStyle name="Accent4" xfId="15624" builtinId="41" hidden="1" customBuiltin="1"/>
    <cellStyle name="Accent4" xfId="15652" builtinId="41" hidden="1" customBuiltin="1"/>
    <cellStyle name="Accent4" xfId="15512" builtinId="41" hidden="1" customBuiltin="1"/>
    <cellStyle name="Accent4" xfId="15625" builtinId="41" hidden="1" customBuiltin="1"/>
    <cellStyle name="Accent4" xfId="15670" builtinId="41" hidden="1" customBuiltin="1"/>
    <cellStyle name="Accent4" xfId="15693" builtinId="41" hidden="1" customBuiltin="1"/>
    <cellStyle name="Accent4" xfId="15717" builtinId="41" hidden="1" customBuiltin="1"/>
    <cellStyle name="Accent4" xfId="15741" builtinId="41" hidden="1" customBuiltin="1"/>
    <cellStyle name="Accent4" xfId="15770" builtinId="41" hidden="1" customBuiltin="1"/>
    <cellStyle name="Accent4" xfId="14474" builtinId="41" hidden="1" customBuiltin="1"/>
    <cellStyle name="Accent4" xfId="14658" builtinId="41" hidden="1" customBuiltin="1"/>
    <cellStyle name="Accent4" xfId="14484" builtinId="41" hidden="1" customBuiltin="1"/>
    <cellStyle name="Accent4" xfId="14538" builtinId="41" hidden="1" customBuiltin="1"/>
    <cellStyle name="Accent4" xfId="14664" builtinId="41" hidden="1" customBuiltin="1"/>
    <cellStyle name="Accent4" xfId="14708" builtinId="41" hidden="1" customBuiltin="1"/>
    <cellStyle name="Accent4" xfId="15922" builtinId="41" hidden="1" customBuiltin="1"/>
    <cellStyle name="Accent4" xfId="15943" builtinId="41" hidden="1" customBuiltin="1"/>
    <cellStyle name="Accent4" xfId="15966" builtinId="41" hidden="1" customBuiltin="1"/>
    <cellStyle name="Accent4" xfId="15987" builtinId="41" hidden="1" customBuiltin="1"/>
    <cellStyle name="Accent4" xfId="16008" builtinId="41" hidden="1" customBuiltin="1"/>
    <cellStyle name="Accent4" xfId="15894" builtinId="41" hidden="1" customBuiltin="1"/>
    <cellStyle name="Accent4" xfId="16044" builtinId="41" hidden="1" customBuiltin="1"/>
    <cellStyle name="Accent4" xfId="16077" builtinId="41" hidden="1" customBuiltin="1"/>
    <cellStyle name="Accent4" xfId="16111" builtinId="41" hidden="1" customBuiltin="1"/>
    <cellStyle name="Accent4" xfId="16141" builtinId="41" hidden="1" customBuiltin="1"/>
    <cellStyle name="Accent4" xfId="16172" builtinId="41" hidden="1" customBuiltin="1"/>
    <cellStyle name="Accent4" xfId="16022" builtinId="41" hidden="1" customBuiltin="1"/>
    <cellStyle name="Accent4" xfId="16142" builtinId="41" hidden="1" customBuiltin="1"/>
    <cellStyle name="Accent4" xfId="16191" builtinId="41" hidden="1" customBuiltin="1"/>
    <cellStyle name="Accent4" xfId="16219" builtinId="41" hidden="1" customBuiltin="1"/>
    <cellStyle name="Accent4" xfId="16244" builtinId="41" hidden="1" customBuiltin="1"/>
    <cellStyle name="Accent4" xfId="16270" builtinId="41" hidden="1" customBuiltin="1"/>
    <cellStyle name="Accent4" xfId="16282" builtinId="41" hidden="1" customBuiltin="1"/>
    <cellStyle name="Accent4" xfId="16317" builtinId="41" hidden="1" customBuiltin="1"/>
    <cellStyle name="Accent4" xfId="16348" builtinId="41" hidden="1" customBuiltin="1"/>
    <cellStyle name="Accent4" xfId="16379" builtinId="41" hidden="1" customBuiltin="1"/>
    <cellStyle name="Accent4" xfId="16406" builtinId="41" hidden="1" customBuiltin="1"/>
    <cellStyle name="Accent4" xfId="16434" builtinId="41" hidden="1" customBuiltin="1"/>
    <cellStyle name="Accent4" xfId="16296" builtinId="41" hidden="1" customBuiltin="1"/>
    <cellStyle name="Accent4" xfId="16407" builtinId="41" hidden="1" customBuiltin="1"/>
    <cellStyle name="Accent4" xfId="16450" builtinId="41" hidden="1" customBuiltin="1"/>
    <cellStyle name="Accent4" xfId="16475" builtinId="41" hidden="1" customBuiltin="1"/>
    <cellStyle name="Accent4" xfId="16496" builtinId="41" hidden="1" customBuiltin="1"/>
    <cellStyle name="Accent4" xfId="16520" builtinId="41" hidden="1" customBuiltin="1"/>
    <cellStyle name="Accent4" xfId="16551" builtinId="41" hidden="1" customBuiltin="1"/>
    <cellStyle name="Accent4" xfId="16587" builtinId="41" hidden="1" customBuiltin="1"/>
    <cellStyle name="Accent4" xfId="16618" builtinId="41" hidden="1" customBuiltin="1"/>
    <cellStyle name="Accent4" xfId="16650" builtinId="41" hidden="1" customBuiltin="1"/>
    <cellStyle name="Accent4" xfId="16678" builtinId="41" hidden="1" customBuiltin="1"/>
    <cellStyle name="Accent4" xfId="16706" builtinId="41" hidden="1" customBuiltin="1"/>
    <cellStyle name="Accent4" xfId="16566" builtinId="41" hidden="1" customBuiltin="1"/>
    <cellStyle name="Accent4" xfId="16679" builtinId="41" hidden="1" customBuiltin="1"/>
    <cellStyle name="Accent4" xfId="16724" builtinId="41" hidden="1" customBuiltin="1"/>
    <cellStyle name="Accent4" xfId="16748" builtinId="41" hidden="1" customBuiltin="1"/>
    <cellStyle name="Accent4" xfId="16770" builtinId="41" hidden="1" customBuiltin="1"/>
    <cellStyle name="Accent4" xfId="16793" builtinId="41" hidden="1" customBuiltin="1"/>
    <cellStyle name="Accent4" xfId="16822" builtinId="41" hidden="1" customBuiltin="1"/>
    <cellStyle name="Accent4" xfId="17034" builtinId="41" hidden="1" customBuiltin="1"/>
    <cellStyle name="Accent4" xfId="7566" builtinId="41" hidden="1" customBuiltin="1"/>
    <cellStyle name="Accent4" xfId="8235" builtinId="41" hidden="1" customBuiltin="1"/>
    <cellStyle name="Accent4" xfId="16851" builtinId="41" hidden="1" customBuiltin="1"/>
    <cellStyle name="Accent4" xfId="14076" builtinId="41" hidden="1" customBuiltin="1"/>
    <cellStyle name="Accent4" xfId="14063" builtinId="41" hidden="1" customBuiltin="1"/>
    <cellStyle name="Accent4" xfId="14185" builtinId="41" hidden="1" customBuiltin="1"/>
    <cellStyle name="Accent4" xfId="4823" builtinId="41" hidden="1" customBuiltin="1"/>
    <cellStyle name="Accent4" xfId="4499" builtinId="41" hidden="1" customBuiltin="1"/>
    <cellStyle name="Accent4" xfId="5877" builtinId="41" hidden="1" customBuiltin="1"/>
    <cellStyle name="Accent4" xfId="6106" builtinId="41" hidden="1" customBuiltin="1"/>
    <cellStyle name="Accent4" xfId="5331" builtinId="41" hidden="1" customBuiltin="1"/>
    <cellStyle name="Accent4" xfId="7863" builtinId="41" hidden="1" customBuiltin="1"/>
    <cellStyle name="Accent4" xfId="4567" builtinId="41" hidden="1" customBuiltin="1"/>
    <cellStyle name="Accent4" xfId="7722" builtinId="41" hidden="1" customBuiltin="1"/>
    <cellStyle name="Accent4" xfId="16980" builtinId="41" hidden="1" customBuiltin="1"/>
    <cellStyle name="Accent4" xfId="17007" builtinId="41" hidden="1" customBuiltin="1"/>
    <cellStyle name="Accent4" xfId="7564" builtinId="41" hidden="1" customBuiltin="1"/>
    <cellStyle name="Accent4" xfId="14163" builtinId="41" hidden="1" customBuiltin="1"/>
    <cellStyle name="Accent4" xfId="14648" builtinId="41" hidden="1" customBuiltin="1"/>
    <cellStyle name="Accent4" xfId="4681" builtinId="41" hidden="1" customBuiltin="1"/>
    <cellStyle name="Accent4" xfId="14634" builtinId="41" hidden="1" customBuiltin="1"/>
    <cellStyle name="Accent4" xfId="5415" builtinId="41" hidden="1" customBuiltin="1"/>
    <cellStyle name="Accent4" xfId="16900" builtinId="41" hidden="1" customBuiltin="1"/>
    <cellStyle name="Accent4" xfId="14227" builtinId="41" hidden="1" customBuiltin="1"/>
    <cellStyle name="Accent4" xfId="16914" builtinId="41" hidden="1" customBuiltin="1"/>
    <cellStyle name="Accent4" xfId="14289" builtinId="41" hidden="1" customBuiltin="1"/>
    <cellStyle name="Accent4" xfId="10864" builtinId="41" hidden="1" customBuiltin="1"/>
    <cellStyle name="Accent4" xfId="10683" builtinId="41" hidden="1" customBuiltin="1"/>
    <cellStyle name="Accent4" xfId="6162" builtinId="41" hidden="1" customBuiltin="1"/>
    <cellStyle name="Accent4" xfId="5269" builtinId="41" hidden="1" customBuiltin="1"/>
    <cellStyle name="Accent4" xfId="7793" builtinId="41" hidden="1" customBuiltin="1"/>
    <cellStyle name="Accent4" xfId="5461" builtinId="41" hidden="1" customBuiltin="1"/>
    <cellStyle name="Accent4" xfId="4725" builtinId="41" hidden="1" customBuiltin="1"/>
    <cellStyle name="Accent4" xfId="7711" builtinId="41" hidden="1" customBuiltin="1"/>
    <cellStyle name="Accent4" xfId="5586" builtinId="41" hidden="1" customBuiltin="1"/>
    <cellStyle name="Accent4" xfId="6008" builtinId="41" hidden="1" customBuiltin="1"/>
    <cellStyle name="Accent4" xfId="6269" builtinId="41" hidden="1" customBuiltin="1"/>
    <cellStyle name="Accent4" xfId="6089" builtinId="41" hidden="1" customBuiltin="1"/>
    <cellStyle name="Accent4" xfId="11703" builtinId="41" hidden="1" customBuiltin="1"/>
    <cellStyle name="Accent4" xfId="13036" builtinId="41" hidden="1" customBuiltin="1"/>
    <cellStyle name="Accent4" xfId="4903" builtinId="41" hidden="1" customBuiltin="1"/>
    <cellStyle name="Accent4" xfId="7798" builtinId="41" hidden="1" customBuiltin="1"/>
    <cellStyle name="Accent4" xfId="6137" builtinId="41" hidden="1" customBuiltin="1"/>
    <cellStyle name="Accent4" xfId="4626" builtinId="41" hidden="1" customBuiltin="1"/>
    <cellStyle name="Accent4" xfId="11963" builtinId="41" hidden="1" customBuiltin="1"/>
    <cellStyle name="Accent4" xfId="4916" builtinId="41" hidden="1" customBuiltin="1"/>
    <cellStyle name="Accent4" xfId="16198" builtinId="41" hidden="1" customBuiltin="1"/>
    <cellStyle name="Accent4" xfId="10831" builtinId="41" hidden="1" customBuiltin="1"/>
    <cellStyle name="Accent4" xfId="16773" builtinId="41" hidden="1" customBuiltin="1"/>
    <cellStyle name="Accent4" xfId="16442" builtinId="41" hidden="1" customBuiltin="1"/>
    <cellStyle name="Accent4" xfId="4869" builtinId="41" hidden="1" customBuiltin="1"/>
    <cellStyle name="Accent4" xfId="7936" builtinId="41" hidden="1" customBuiltin="1"/>
    <cellStyle name="Accent4" xfId="16049" builtinId="41" hidden="1" customBuiltin="1"/>
    <cellStyle name="Accent4" xfId="17183" builtinId="41" hidden="1" customBuiltin="1"/>
    <cellStyle name="Accent4" xfId="17208" builtinId="41" hidden="1" customBuiltin="1"/>
    <cellStyle name="Accent4" xfId="17236" builtinId="41" hidden="1" customBuiltin="1"/>
    <cellStyle name="Accent4" xfId="17263" builtinId="41" hidden="1" customBuiltin="1"/>
    <cellStyle name="Accent4" xfId="17288" builtinId="41" hidden="1" customBuiltin="1"/>
    <cellStyle name="Accent4" xfId="17149" builtinId="41" hidden="1" customBuiltin="1"/>
    <cellStyle name="Accent4" xfId="17330" builtinId="41" hidden="1" customBuiltin="1"/>
    <cellStyle name="Accent4" xfId="17364" builtinId="41" hidden="1" customBuiltin="1"/>
    <cellStyle name="Accent4" xfId="17398" builtinId="41" hidden="1" customBuiltin="1"/>
    <cellStyle name="Accent4" xfId="17430" builtinId="41" hidden="1" customBuiltin="1"/>
    <cellStyle name="Accent4" xfId="17462" builtinId="41" hidden="1" customBuiltin="1"/>
    <cellStyle name="Accent4" xfId="17305" builtinId="41" hidden="1" customBuiltin="1"/>
    <cellStyle name="Accent4" xfId="17431" builtinId="41" hidden="1" customBuiltin="1"/>
    <cellStyle name="Accent4" xfId="17482" builtinId="41" hidden="1" customBuiltin="1"/>
    <cellStyle name="Accent4" xfId="17511" builtinId="41" hidden="1" customBuiltin="1"/>
    <cellStyle name="Accent4" xfId="17539" builtinId="41" hidden="1" customBuiltin="1"/>
    <cellStyle name="Accent4" xfId="17564" builtinId="41" hidden="1" customBuiltin="1"/>
    <cellStyle name="Accent4" xfId="17575" builtinId="41" hidden="1" customBuiltin="1"/>
    <cellStyle name="Accent4" xfId="17613" builtinId="41" hidden="1" customBuiltin="1"/>
    <cellStyle name="Accent4" xfId="17644" builtinId="41" hidden="1" customBuiltin="1"/>
    <cellStyle name="Accent4" xfId="17675" builtinId="41" hidden="1" customBuiltin="1"/>
    <cellStyle name="Accent4" xfId="17704" builtinId="41" hidden="1" customBuiltin="1"/>
    <cellStyle name="Accent4" xfId="17733" builtinId="41" hidden="1" customBuiltin="1"/>
    <cellStyle name="Accent4" xfId="17589" builtinId="41" hidden="1" customBuiltin="1"/>
    <cellStyle name="Accent4" xfId="17705" builtinId="41" hidden="1" customBuiltin="1"/>
    <cellStyle name="Accent4" xfId="17752" builtinId="41" hidden="1" customBuiltin="1"/>
    <cellStyle name="Accent4" xfId="17778" builtinId="41" hidden="1" customBuiltin="1"/>
    <cellStyle name="Accent4" xfId="17804" builtinId="41" hidden="1" customBuiltin="1"/>
    <cellStyle name="Accent4" xfId="17828" builtinId="41" hidden="1" customBuiltin="1"/>
    <cellStyle name="Accent4" xfId="17859" builtinId="41" hidden="1" customBuiltin="1"/>
    <cellStyle name="Accent4" xfId="17897" builtinId="41" hidden="1" customBuiltin="1"/>
    <cellStyle name="Accent4" xfId="17928" builtinId="41" hidden="1" customBuiltin="1"/>
    <cellStyle name="Accent4" xfId="17959" builtinId="41" hidden="1" customBuiltin="1"/>
    <cellStyle name="Accent4" xfId="17989" builtinId="41" hidden="1" customBuiltin="1"/>
    <cellStyle name="Accent4" xfId="18017" builtinId="41" hidden="1" customBuiltin="1"/>
    <cellStyle name="Accent4" xfId="17874" builtinId="41" hidden="1" customBuiltin="1"/>
    <cellStyle name="Accent4" xfId="17990" builtinId="41" hidden="1" customBuiltin="1"/>
    <cellStyle name="Accent4" xfId="18035" builtinId="41" hidden="1" customBuiltin="1"/>
    <cellStyle name="Accent4" xfId="18060" builtinId="41" hidden="1" customBuiltin="1"/>
    <cellStyle name="Accent4" xfId="18085" builtinId="41" hidden="1" customBuiltin="1"/>
    <cellStyle name="Accent4" xfId="18110" builtinId="41" hidden="1" customBuiltin="1"/>
    <cellStyle name="Accent4" xfId="18138" builtinId="41" hidden="1" customBuiltin="1"/>
    <cellStyle name="Accent4" xfId="6254" builtinId="41" hidden="1" customBuiltin="1"/>
    <cellStyle name="Accent4" xfId="17060" builtinId="41" hidden="1" customBuiltin="1"/>
    <cellStyle name="Accent4" xfId="5332" builtinId="41" hidden="1" customBuiltin="1"/>
    <cellStyle name="Accent4" xfId="6069" builtinId="41" hidden="1" customBuiltin="1"/>
    <cellStyle name="Accent4" xfId="17064" builtinId="41" hidden="1" customBuiltin="1"/>
    <cellStyle name="Accent4" xfId="17078" builtinId="41" hidden="1" customBuiltin="1"/>
    <cellStyle name="Accent4" xfId="18284" builtinId="41" hidden="1" customBuiltin="1"/>
    <cellStyle name="Accent4" xfId="18305" builtinId="41" hidden="1" customBuiltin="1"/>
    <cellStyle name="Accent4" xfId="18328" builtinId="41" hidden="1" customBuiltin="1"/>
    <cellStyle name="Accent4" xfId="18349" builtinId="41" hidden="1" customBuiltin="1"/>
    <cellStyle name="Accent4" xfId="18370" builtinId="41" hidden="1" customBuiltin="1"/>
    <cellStyle name="Accent4" xfId="18256" builtinId="41" hidden="1" customBuiltin="1"/>
    <cellStyle name="Accent4" xfId="18409" builtinId="41" hidden="1" customBuiltin="1"/>
    <cellStyle name="Accent4" xfId="18442" builtinId="41" hidden="1" customBuiltin="1"/>
    <cellStyle name="Accent4" xfId="18475" builtinId="41" hidden="1" customBuiltin="1"/>
    <cellStyle name="Accent4" xfId="18507" builtinId="41" hidden="1" customBuiltin="1"/>
    <cellStyle name="Accent4" xfId="18538" builtinId="41" hidden="1" customBuiltin="1"/>
    <cellStyle name="Accent4" xfId="18387" builtinId="41" hidden="1" customBuiltin="1"/>
    <cellStyle name="Accent4" xfId="18508" builtinId="41" hidden="1" customBuiltin="1"/>
    <cellStyle name="Accent4" xfId="18557" builtinId="41" hidden="1" customBuiltin="1"/>
    <cellStyle name="Accent4" xfId="18586" builtinId="41" hidden="1" customBuiltin="1"/>
    <cellStyle name="Accent4" xfId="18613" builtinId="41" hidden="1" customBuiltin="1"/>
    <cellStyle name="Accent4" xfId="18638" builtinId="41" hidden="1" customBuiltin="1"/>
    <cellStyle name="Accent4" xfId="18648" builtinId="41" hidden="1" customBuiltin="1"/>
    <cellStyle name="Accent4" xfId="18686" builtinId="41" hidden="1" customBuiltin="1"/>
    <cellStyle name="Accent4" xfId="18718" builtinId="41" hidden="1" customBuiltin="1"/>
    <cellStyle name="Accent4" xfId="18749" builtinId="41" hidden="1" customBuiltin="1"/>
    <cellStyle name="Accent4" xfId="18777" builtinId="41" hidden="1" customBuiltin="1"/>
    <cellStyle name="Accent4" xfId="18806" builtinId="41" hidden="1" customBuiltin="1"/>
    <cellStyle name="Accent4" xfId="18664" builtinId="41" hidden="1" customBuiltin="1"/>
    <cellStyle name="Accent4" xfId="18778" builtinId="41" hidden="1" customBuiltin="1"/>
    <cellStyle name="Accent4" xfId="18823" builtinId="41" hidden="1" customBuiltin="1"/>
    <cellStyle name="Accent4" xfId="18851" builtinId="41" hidden="1" customBuiltin="1"/>
    <cellStyle name="Accent4" xfId="18877" builtinId="41" hidden="1" customBuiltin="1"/>
    <cellStyle name="Accent4" xfId="18901" builtinId="41" hidden="1" customBuiltin="1"/>
    <cellStyle name="Accent4" xfId="18931" builtinId="41" hidden="1" customBuiltin="1"/>
    <cellStyle name="Accent4" xfId="18969" builtinId="41" hidden="1" customBuiltin="1"/>
    <cellStyle name="Accent4" xfId="19000" builtinId="41" hidden="1" customBuiltin="1"/>
    <cellStyle name="Accent4" xfId="19031" builtinId="41" hidden="1" customBuiltin="1"/>
    <cellStyle name="Accent4" xfId="19061" builtinId="41" hidden="1" customBuiltin="1"/>
    <cellStyle name="Accent4" xfId="19089" builtinId="41" hidden="1" customBuiltin="1"/>
    <cellStyle name="Accent4" xfId="18946" builtinId="41" hidden="1" customBuiltin="1"/>
    <cellStyle name="Accent4" xfId="19062" builtinId="41" hidden="1" customBuiltin="1"/>
    <cellStyle name="Accent4" xfId="19107" builtinId="41" hidden="1" customBuiltin="1"/>
    <cellStyle name="Accent4" xfId="19132" builtinId="41" hidden="1" customBuiltin="1"/>
    <cellStyle name="Accent4" xfId="19155" builtinId="41" hidden="1" customBuiltin="1"/>
    <cellStyle name="Accent4" xfId="19179" builtinId="41" hidden="1" customBuiltin="1"/>
    <cellStyle name="Accent4" xfId="19200" builtinId="41" hidden="1" customBuiltin="1"/>
    <cellStyle name="Accent4" xfId="4564" builtinId="41" hidden="1" customBuiltin="1"/>
    <cellStyle name="Accent4" xfId="5419" builtinId="41" hidden="1" customBuiltin="1"/>
    <cellStyle name="Accent4" xfId="6167" builtinId="41" hidden="1" customBuiltin="1"/>
    <cellStyle name="Accent4" xfId="14279" builtinId="41" hidden="1" customBuiltin="1"/>
    <cellStyle name="Accent4" xfId="5579" builtinId="41" hidden="1" customBuiltin="1"/>
    <cellStyle name="Accent4" xfId="14203" builtinId="41" hidden="1" customBuiltin="1"/>
    <cellStyle name="Accent4" xfId="5177" builtinId="41" hidden="1" customBuiltin="1"/>
    <cellStyle name="Accent4" xfId="17286" builtinId="41" hidden="1" customBuiltin="1"/>
    <cellStyle name="Accent4" xfId="17570" builtinId="41" hidden="1" customBuiltin="1"/>
    <cellStyle name="Accent4" xfId="8033" builtinId="41" hidden="1" customBuiltin="1"/>
    <cellStyle name="Accent4" xfId="17029" builtinId="41" hidden="1" customBuiltin="1"/>
    <cellStyle name="Accent4" xfId="5158" builtinId="41" hidden="1" customBuiltin="1"/>
    <cellStyle name="Accent4" xfId="18028" builtinId="41" hidden="1" customBuiltin="1"/>
    <cellStyle name="Accent4" xfId="14046" builtinId="41" hidden="1" customBuiltin="1"/>
    <cellStyle name="Accent4" xfId="5025" builtinId="41" hidden="1" customBuiltin="1"/>
    <cellStyle name="Accent4" xfId="17073" builtinId="41" hidden="1" customBuiltin="1"/>
    <cellStyle name="Accent4" xfId="19206" builtinId="41" hidden="1" customBuiltin="1"/>
    <cellStyle name="Accent4" xfId="19175" builtinId="41" hidden="1" customBuiltin="1"/>
    <cellStyle name="Accent4" xfId="14293" builtinId="41" hidden="1" customBuiltin="1"/>
    <cellStyle name="Accent4" xfId="19231" builtinId="41" hidden="1" customBuiltin="1"/>
    <cellStyle name="Accent4" xfId="19270" builtinId="41" hidden="1" customBuiltin="1"/>
    <cellStyle name="Accent4" xfId="19307" builtinId="41" hidden="1" customBuiltin="1"/>
    <cellStyle name="Accent4" xfId="19342" builtinId="41" hidden="1" customBuiltin="1"/>
    <cellStyle name="Accent4" xfId="19360" builtinId="41" hidden="1" customBuiltin="1"/>
    <cellStyle name="Accent4" xfId="19405" builtinId="41" hidden="1" customBuiltin="1"/>
    <cellStyle name="Accent4" xfId="19437" builtinId="41" hidden="1" customBuiltin="1"/>
    <cellStyle name="Accent4" xfId="19471" builtinId="41" hidden="1" customBuiltin="1"/>
    <cellStyle name="Accent4" xfId="19503" builtinId="41" hidden="1" customBuiltin="1"/>
    <cellStyle name="Accent4" xfId="19534" builtinId="41" hidden="1" customBuiltin="1"/>
    <cellStyle name="Accent4" xfId="19378" builtinId="41" hidden="1" customBuiltin="1"/>
    <cellStyle name="Accent4" xfId="19504" builtinId="41" hidden="1" customBuiltin="1"/>
    <cellStyle name="Accent4" xfId="19557" builtinId="41" hidden="1" customBuiltin="1"/>
    <cellStyle name="Accent4" xfId="19592" builtinId="41" hidden="1" customBuiltin="1"/>
    <cellStyle name="Accent4" xfId="19628" builtinId="41" hidden="1" customBuiltin="1"/>
    <cellStyle name="Accent4" xfId="19662" builtinId="41" hidden="1" customBuiltin="1"/>
    <cellStyle name="Accent4" xfId="19702" builtinId="41" hidden="1" customBuiltin="1"/>
    <cellStyle name="Accent4" xfId="19747" builtinId="41" hidden="1" customBuiltin="1"/>
    <cellStyle name="Accent4" xfId="19779" builtinId="41" hidden="1" customBuiltin="1"/>
    <cellStyle name="Accent4" xfId="19813" builtinId="41" hidden="1" customBuiltin="1"/>
    <cellStyle name="Accent4" xfId="19845" builtinId="41" hidden="1" customBuiltin="1"/>
    <cellStyle name="Accent4" xfId="19876" builtinId="41" hidden="1" customBuiltin="1"/>
    <cellStyle name="Accent4" xfId="19720" builtinId="41" hidden="1" customBuiltin="1"/>
    <cellStyle name="Accent4" xfId="19846" builtinId="41" hidden="1" customBuiltin="1"/>
    <cellStyle name="Accent4" xfId="19899" builtinId="41" hidden="1" customBuiltin="1"/>
    <cellStyle name="Accent4" xfId="19934" builtinId="41" hidden="1" customBuiltin="1"/>
    <cellStyle name="Accent4" xfId="19970" builtinId="41" hidden="1" customBuiltin="1"/>
    <cellStyle name="Accent4" xfId="20004" builtinId="41" hidden="1" customBuiltin="1"/>
    <cellStyle name="Accent4" xfId="20039" builtinId="41" hidden="1" customBuiltin="1"/>
    <cellStyle name="Accent4" xfId="20146" builtinId="41" hidden="1" customBuiltin="1"/>
    <cellStyle name="Accent4" xfId="20167" builtinId="41" hidden="1" customBuiltin="1"/>
    <cellStyle name="Accent4" xfId="20190" builtinId="41" hidden="1" customBuiltin="1"/>
    <cellStyle name="Accent4" xfId="20212" builtinId="41" hidden="1" customBuiltin="1"/>
    <cellStyle name="Accent4" xfId="20233" builtinId="41" hidden="1" customBuiltin="1"/>
    <cellStyle name="Accent4" xfId="20267" builtinId="41" hidden="1" customBuiltin="1"/>
    <cellStyle name="Accent4" xfId="20467" builtinId="41" hidden="1" customBuiltin="1"/>
    <cellStyle name="Accent4" xfId="20491" builtinId="41" hidden="1" customBuiltin="1"/>
    <cellStyle name="Accent4" xfId="20519" builtinId="41" hidden="1" customBuiltin="1"/>
    <cellStyle name="Accent4" xfId="20546" builtinId="41" hidden="1" customBuiltin="1"/>
    <cellStyle name="Accent4" xfId="20571" builtinId="41" hidden="1" customBuiltin="1"/>
    <cellStyle name="Accent4" xfId="20433" builtinId="41" hidden="1" customBuiltin="1"/>
    <cellStyle name="Accent4" xfId="20612" builtinId="41" hidden="1" customBuiltin="1"/>
    <cellStyle name="Accent4" xfId="20646" builtinId="41" hidden="1" customBuiltin="1"/>
    <cellStyle name="Accent4" xfId="20679" builtinId="41" hidden="1" customBuiltin="1"/>
    <cellStyle name="Accent4" xfId="20711" builtinId="41" hidden="1" customBuiltin="1"/>
    <cellStyle name="Accent4" xfId="20743" builtinId="41" hidden="1" customBuiltin="1"/>
    <cellStyle name="Accent4" xfId="20588" builtinId="41" hidden="1" customBuiltin="1"/>
    <cellStyle name="Accent4" xfId="20712" builtinId="41" hidden="1" customBuiltin="1"/>
    <cellStyle name="Accent4" xfId="20762" builtinId="41" hidden="1" customBuiltin="1"/>
    <cellStyle name="Accent4" xfId="20791" builtinId="41" hidden="1" customBuiltin="1"/>
    <cellStyle name="Accent4" xfId="20819" builtinId="41" hidden="1" customBuiltin="1"/>
    <cellStyle name="Accent4" xfId="20843" builtinId="41" hidden="1" customBuiltin="1"/>
    <cellStyle name="Accent4" xfId="20854" builtinId="41" hidden="1" customBuiltin="1"/>
    <cellStyle name="Accent4" xfId="20892" builtinId="41" hidden="1" customBuiltin="1"/>
    <cellStyle name="Accent4" xfId="20923" builtinId="41" hidden="1" customBuiltin="1"/>
    <cellStyle name="Accent4" xfId="20954" builtinId="41" hidden="1" customBuiltin="1"/>
    <cellStyle name="Accent4" xfId="20983" builtinId="41" hidden="1" customBuiltin="1"/>
    <cellStyle name="Accent4" xfId="21011" builtinId="41" hidden="1" customBuiltin="1"/>
    <cellStyle name="Accent4" xfId="20868" builtinId="41" hidden="1" customBuiltin="1"/>
    <cellStyle name="Accent4" xfId="20984" builtinId="41" hidden="1" customBuiltin="1"/>
    <cellStyle name="Accent4" xfId="21029" builtinId="41" hidden="1" customBuiltin="1"/>
    <cellStyle name="Accent4" xfId="21054" builtinId="41" hidden="1" customBuiltin="1"/>
    <cellStyle name="Accent4" xfId="21078" builtinId="41" hidden="1" customBuiltin="1"/>
    <cellStyle name="Accent4" xfId="21101" builtinId="41" hidden="1" customBuiltin="1"/>
    <cellStyle name="Accent4" xfId="21131" builtinId="41" hidden="1" customBuiltin="1"/>
    <cellStyle name="Accent4" xfId="21169" builtinId="41" hidden="1" customBuiltin="1"/>
    <cellStyle name="Accent4" xfId="21200" builtinId="41" hidden="1" customBuiltin="1"/>
    <cellStyle name="Accent4" xfId="21231" builtinId="41" hidden="1" customBuiltin="1"/>
    <cellStyle name="Accent4" xfId="21260" builtinId="41" hidden="1" customBuiltin="1"/>
    <cellStyle name="Accent4" xfId="21288" builtinId="41" hidden="1" customBuiltin="1"/>
    <cellStyle name="Accent4" xfId="21146" builtinId="41" hidden="1" customBuiltin="1"/>
    <cellStyle name="Accent4" xfId="21261" builtinId="41" hidden="1" customBuiltin="1"/>
    <cellStyle name="Accent4" xfId="21306" builtinId="41" hidden="1" customBuiltin="1"/>
    <cellStyle name="Accent4" xfId="21331" builtinId="41" hidden="1" customBuiltin="1"/>
    <cellStyle name="Accent4" xfId="21356" builtinId="41" hidden="1" customBuiltin="1"/>
    <cellStyle name="Accent4" xfId="21379" builtinId="41" hidden="1" customBuiltin="1"/>
    <cellStyle name="Accent4" xfId="21407" builtinId="41" hidden="1" customBuiltin="1"/>
    <cellStyle name="Accent4" xfId="20274" builtinId="41" hidden="1" customBuiltin="1"/>
    <cellStyle name="Accent4" xfId="20345" builtinId="41" hidden="1" customBuiltin="1"/>
    <cellStyle name="Accent4" xfId="20281" builtinId="41" hidden="1" customBuiltin="1"/>
    <cellStyle name="Accent4" xfId="20307" builtinId="41" hidden="1" customBuiltin="1"/>
    <cellStyle name="Accent4" xfId="20349" builtinId="41" hidden="1" customBuiltin="1"/>
    <cellStyle name="Accent4" xfId="20362" builtinId="41" hidden="1" customBuiltin="1"/>
    <cellStyle name="Accent4" xfId="21553" builtinId="41" hidden="1" customBuiltin="1"/>
    <cellStyle name="Accent4" xfId="21574" builtinId="41" hidden="1" customBuiltin="1"/>
    <cellStyle name="Accent4" xfId="21597" builtinId="41" hidden="1" customBuiltin="1"/>
    <cellStyle name="Accent4" xfId="21618" builtinId="41" hidden="1" customBuiltin="1"/>
    <cellStyle name="Accent4" xfId="21639" builtinId="41" hidden="1" customBuiltin="1"/>
    <cellStyle name="Accent4" xfId="21525" builtinId="41" hidden="1" customBuiltin="1"/>
    <cellStyle name="Accent4" xfId="21678" builtinId="41" hidden="1" customBuiltin="1"/>
    <cellStyle name="Accent4" xfId="21711" builtinId="41" hidden="1" customBuiltin="1"/>
    <cellStyle name="Accent4" xfId="21744" builtinId="41" hidden="1" customBuiltin="1"/>
    <cellStyle name="Accent4" xfId="21775" builtinId="41" hidden="1" customBuiltin="1"/>
    <cellStyle name="Accent4" xfId="21806" builtinId="41" hidden="1" customBuiltin="1"/>
    <cellStyle name="Accent4" xfId="21656" builtinId="41" hidden="1" customBuiltin="1"/>
    <cellStyle name="Accent4" xfId="21776" builtinId="41" hidden="1" customBuiltin="1"/>
    <cellStyle name="Accent4" xfId="21824" builtinId="41" hidden="1" customBuiltin="1"/>
    <cellStyle name="Accent4" xfId="21852" builtinId="41" hidden="1" customBuiltin="1"/>
    <cellStyle name="Accent4" xfId="21876" builtinId="41" hidden="1" customBuiltin="1"/>
    <cellStyle name="Accent4" xfId="21900" builtinId="41" hidden="1" customBuiltin="1"/>
    <cellStyle name="Accent4" xfId="21910" builtinId="41" hidden="1" customBuiltin="1"/>
    <cellStyle name="Accent4" xfId="21948" builtinId="41" hidden="1" customBuiltin="1"/>
    <cellStyle name="Accent4" xfId="21979" builtinId="41" hidden="1" customBuiltin="1"/>
    <cellStyle name="Accent4" xfId="22010" builtinId="41" hidden="1" customBuiltin="1"/>
    <cellStyle name="Accent4" xfId="22038" builtinId="41" hidden="1" customBuiltin="1"/>
    <cellStyle name="Accent4" xfId="22066" builtinId="41" hidden="1" customBuiltin="1"/>
    <cellStyle name="Accent4" xfId="21926" builtinId="41" hidden="1" customBuiltin="1"/>
    <cellStyle name="Accent4" xfId="22039" builtinId="41" hidden="1" customBuiltin="1"/>
    <cellStyle name="Accent4" xfId="22083" builtinId="41" hidden="1" customBuiltin="1"/>
    <cellStyle name="Accent4" xfId="22108" builtinId="41" hidden="1" customBuiltin="1"/>
    <cellStyle name="Accent4" xfId="22133" builtinId="41" hidden="1" customBuiltin="1"/>
    <cellStyle name="Accent4" xfId="22157" builtinId="41" hidden="1" customBuiltin="1"/>
    <cellStyle name="Accent4" xfId="22186" builtinId="41" hidden="1" customBuiltin="1"/>
    <cellStyle name="Accent4" xfId="22224" builtinId="41" hidden="1" customBuiltin="1"/>
    <cellStyle name="Accent4" xfId="22255" builtinId="41" hidden="1" customBuiltin="1"/>
    <cellStyle name="Accent4" xfId="22286" builtinId="41" hidden="1" customBuiltin="1"/>
    <cellStyle name="Accent4" xfId="22315" builtinId="41" hidden="1" customBuiltin="1"/>
    <cellStyle name="Accent4" xfId="22343" builtinId="41" hidden="1" customBuiltin="1"/>
    <cellStyle name="Accent4" xfId="22201" builtinId="41" hidden="1" customBuiltin="1"/>
    <cellStyle name="Accent4" xfId="22316" builtinId="41" hidden="1" customBuiltin="1"/>
    <cellStyle name="Accent4" xfId="22361" builtinId="41" hidden="1" customBuiltin="1"/>
    <cellStyle name="Accent4" xfId="22386" builtinId="41" hidden="1" customBuiltin="1"/>
    <cellStyle name="Accent4" xfId="22409" builtinId="41" hidden="1" customBuiltin="1"/>
    <cellStyle name="Accent4" xfId="22432" builtinId="41" hidden="1" customBuiltin="1"/>
    <cellStyle name="Accent4" xfId="22453" builtinId="41" hidden="1" customBuiltin="1"/>
    <cellStyle name="Accent4" xfId="5327" builtinId="41" hidden="1" customBuiltin="1"/>
    <cellStyle name="Accent4" xfId="4555" builtinId="41" hidden="1" customBuiltin="1"/>
    <cellStyle name="Accent4" xfId="14675" builtinId="41" hidden="1" customBuiltin="1"/>
    <cellStyle name="Accent4" xfId="4853" builtinId="41" hidden="1" customBuiltin="1"/>
    <cellStyle name="Accent4" xfId="10965" builtinId="41" hidden="1" customBuiltin="1"/>
    <cellStyle name="Accent4" xfId="17181" builtinId="41" hidden="1" customBuiltin="1"/>
    <cellStyle name="Accent4" xfId="4633" builtinId="41" hidden="1" customBuiltin="1"/>
    <cellStyle name="Accent4" xfId="20569" builtinId="41" hidden="1" customBuiltin="1"/>
    <cellStyle name="Accent4" xfId="20849" builtinId="41" hidden="1" customBuiltin="1"/>
    <cellStyle name="Accent4" xfId="4285" builtinId="41" hidden="1" customBuiltin="1"/>
    <cellStyle name="Accent4" xfId="7594" builtinId="41" hidden="1" customBuiltin="1"/>
    <cellStyle name="Accent4" xfId="20104" builtinId="41" hidden="1" customBuiltin="1"/>
    <cellStyle name="Accent4" xfId="21299" builtinId="41" hidden="1" customBuiltin="1"/>
    <cellStyle name="Accent4" xfId="20115" builtinId="41" hidden="1" customBuiltin="1"/>
    <cellStyle name="Accent4" xfId="14215" builtinId="41" hidden="1" customBuiltin="1"/>
    <cellStyle name="Accent4" xfId="20357" builtinId="41" hidden="1" customBuiltin="1"/>
    <cellStyle name="Accent4" xfId="22459" builtinId="41" hidden="1" customBuiltin="1"/>
    <cellStyle name="Accent4" xfId="22428" builtinId="41" hidden="1" customBuiltin="1"/>
    <cellStyle name="Accent4" xfId="20303" builtinId="41" hidden="1" customBuiltin="1"/>
    <cellStyle name="Accent4" xfId="22484" builtinId="41" hidden="1" customBuiltin="1"/>
    <cellStyle name="Accent4" xfId="22523" builtinId="41" hidden="1" customBuiltin="1"/>
    <cellStyle name="Accent4" xfId="22560" builtinId="41" hidden="1" customBuiltin="1"/>
    <cellStyle name="Accent4" xfId="22595" builtinId="41" hidden="1" customBuiltin="1"/>
    <cellStyle name="Accent4" xfId="22613" builtinId="41" hidden="1" customBuiltin="1"/>
    <cellStyle name="Accent4" xfId="22658" builtinId="41" hidden="1" customBuiltin="1"/>
    <cellStyle name="Accent4" xfId="22690" builtinId="41" hidden="1" customBuiltin="1"/>
    <cellStyle name="Accent4" xfId="22724" builtinId="41" hidden="1" customBuiltin="1"/>
    <cellStyle name="Accent4" xfId="22756" builtinId="41" hidden="1" customBuiltin="1"/>
    <cellStyle name="Accent4" xfId="22787" builtinId="41" hidden="1" customBuiltin="1"/>
    <cellStyle name="Accent4" xfId="22631" builtinId="41" hidden="1" customBuiltin="1"/>
    <cellStyle name="Accent4" xfId="22757" builtinId="41" hidden="1" customBuiltin="1"/>
    <cellStyle name="Accent4" xfId="22810" builtinId="41" hidden="1" customBuiltin="1"/>
    <cellStyle name="Accent4" xfId="22845" builtinId="41" hidden="1" customBuiltin="1"/>
    <cellStyle name="Accent4" xfId="22881" builtinId="41" hidden="1" customBuiltin="1"/>
    <cellStyle name="Accent4" xfId="22915" builtinId="41" hidden="1" customBuiltin="1"/>
    <cellStyle name="Accent4" xfId="22955" builtinId="41" hidden="1" customBuiltin="1"/>
    <cellStyle name="Accent4" xfId="23000" builtinId="41" hidden="1" customBuiltin="1"/>
    <cellStyle name="Accent4" xfId="23032" builtinId="41" hidden="1" customBuiltin="1"/>
    <cellStyle name="Accent4" xfId="23066" builtinId="41" hidden="1" customBuiltin="1"/>
    <cellStyle name="Accent4" xfId="23098" builtinId="41" hidden="1" customBuiltin="1"/>
    <cellStyle name="Accent4" xfId="23129" builtinId="41" hidden="1" customBuiltin="1"/>
    <cellStyle name="Accent4" xfId="22973" builtinId="41" hidden="1" customBuiltin="1"/>
    <cellStyle name="Accent4" xfId="23099" builtinId="41" hidden="1" customBuiltin="1"/>
    <cellStyle name="Accent4" xfId="23152" builtinId="41" hidden="1" customBuiltin="1"/>
    <cellStyle name="Accent4" xfId="23187" builtinId="41" hidden="1" customBuiltin="1"/>
    <cellStyle name="Accent4" xfId="23223" builtinId="41" hidden="1" customBuiltin="1"/>
    <cellStyle name="Accent4" xfId="23257" builtinId="41" hidden="1" customBuiltin="1"/>
    <cellStyle name="Accent4" xfId="23288" builtinId="41" hidden="1" customBuiltin="1"/>
    <cellStyle name="Accent4" xfId="23354" builtinId="41" hidden="1" customBuiltin="1"/>
    <cellStyle name="Accent4" xfId="23375" builtinId="41" hidden="1" customBuiltin="1"/>
    <cellStyle name="Accent4" xfId="23398" builtinId="41" hidden="1" customBuiltin="1"/>
    <cellStyle name="Accent4" xfId="23420" builtinId="41" hidden="1" customBuiltin="1"/>
    <cellStyle name="Accent4" xfId="23441" builtinId="41" hidden="1" customBuiltin="1"/>
    <cellStyle name="Accent4" xfId="23472" builtinId="41" hidden="1" customBuiltin="1"/>
    <cellStyle name="Accent4" xfId="23668" builtinId="41" hidden="1" customBuiltin="1"/>
    <cellStyle name="Accent4" xfId="23690" builtinId="41" hidden="1" customBuiltin="1"/>
    <cellStyle name="Accent4" xfId="23718" builtinId="41" hidden="1" customBuiltin="1"/>
    <cellStyle name="Accent4" xfId="23744" builtinId="41" hidden="1" customBuiltin="1"/>
    <cellStyle name="Accent4" xfId="23768" builtinId="41" hidden="1" customBuiltin="1"/>
    <cellStyle name="Accent4" xfId="23635" builtinId="41" hidden="1" customBuiltin="1"/>
    <cellStyle name="Accent4" xfId="23808" builtinId="41" hidden="1" customBuiltin="1"/>
    <cellStyle name="Accent4" xfId="23842" builtinId="41" hidden="1" customBuiltin="1"/>
    <cellStyle name="Accent4" xfId="23875" builtinId="41" hidden="1" customBuiltin="1"/>
    <cellStyle name="Accent4" xfId="23907" builtinId="41" hidden="1" customBuiltin="1"/>
    <cellStyle name="Accent4" xfId="23938" builtinId="41" hidden="1" customBuiltin="1"/>
    <cellStyle name="Accent4" xfId="23785" builtinId="41" hidden="1" customBuiltin="1"/>
    <cellStyle name="Accent4" xfId="23908" builtinId="41" hidden="1" customBuiltin="1"/>
    <cellStyle name="Accent4" xfId="23956" builtinId="41" hidden="1" customBuiltin="1"/>
    <cellStyle name="Accent4" xfId="23985" builtinId="41" hidden="1" customBuiltin="1"/>
    <cellStyle name="Accent4" xfId="24011" builtinId="41" hidden="1" customBuiltin="1"/>
    <cellStyle name="Accent4" xfId="24034" builtinId="41" hidden="1" customBuiltin="1"/>
    <cellStyle name="Accent4" xfId="24045" builtinId="41" hidden="1" customBuiltin="1"/>
    <cellStyle name="Accent4" xfId="24081" builtinId="41" hidden="1" customBuiltin="1"/>
    <cellStyle name="Accent4" xfId="24112" builtinId="41" hidden="1" customBuiltin="1"/>
    <cellStyle name="Accent4" xfId="24143" builtinId="41" hidden="1" customBuiltin="1"/>
    <cellStyle name="Accent4" xfId="24171" builtinId="41" hidden="1" customBuiltin="1"/>
    <cellStyle name="Accent4" xfId="24199" builtinId="41" hidden="1" customBuiltin="1"/>
    <cellStyle name="Accent4" xfId="24059" builtinId="41" hidden="1" customBuiltin="1"/>
    <cellStyle name="Accent4" xfId="24172" builtinId="41" hidden="1" customBuiltin="1"/>
    <cellStyle name="Accent4" xfId="24217" builtinId="41" hidden="1" customBuiltin="1"/>
    <cellStyle name="Accent4" xfId="24241" builtinId="41" hidden="1" customBuiltin="1"/>
    <cellStyle name="Accent4" xfId="24265" builtinId="41" hidden="1" customBuiltin="1"/>
    <cellStyle name="Accent4" xfId="24288" builtinId="41" hidden="1" customBuiltin="1"/>
    <cellStyle name="Accent4" xfId="24318" builtinId="41" hidden="1" customBuiltin="1"/>
    <cellStyle name="Accent4" xfId="24355" builtinId="41" hidden="1" customBuiltin="1"/>
    <cellStyle name="Accent4" xfId="24386" builtinId="41" hidden="1" customBuiltin="1"/>
    <cellStyle name="Accent4" xfId="24417" builtinId="41" hidden="1" customBuiltin="1"/>
    <cellStyle name="Accent4" xfId="24445" builtinId="41" hidden="1" customBuiltin="1"/>
    <cellStyle name="Accent4" xfId="24473" builtinId="41" hidden="1" customBuiltin="1"/>
    <cellStyle name="Accent4" xfId="24333" builtinId="41" hidden="1" customBuiltin="1"/>
    <cellStyle name="Accent4" xfId="24446" builtinId="41" hidden="1" customBuiltin="1"/>
    <cellStyle name="Accent4" xfId="24491" builtinId="41" hidden="1" customBuiltin="1"/>
    <cellStyle name="Accent4" xfId="24516" builtinId="41" hidden="1" customBuiltin="1"/>
    <cellStyle name="Accent4" xfId="24540" builtinId="41" hidden="1" customBuiltin="1"/>
    <cellStyle name="Accent4" xfId="24563" builtinId="41" hidden="1" customBuiltin="1"/>
    <cellStyle name="Accent4" xfId="24591" builtinId="41" hidden="1" customBuiltin="1"/>
    <cellStyle name="Accent4" xfId="23479" builtinId="41" hidden="1" customBuiltin="1"/>
    <cellStyle name="Accent4" xfId="23549" builtinId="41" hidden="1" customBuiltin="1"/>
    <cellStyle name="Accent4" xfId="23486" builtinId="41" hidden="1" customBuiltin="1"/>
    <cellStyle name="Accent4" xfId="23511" builtinId="41" hidden="1" customBuiltin="1"/>
    <cellStyle name="Accent4" xfId="23553" builtinId="41" hidden="1" customBuiltin="1"/>
    <cellStyle name="Accent4" xfId="23566" builtinId="41" hidden="1" customBuiltin="1"/>
    <cellStyle name="Accent4" xfId="24736" builtinId="41" hidden="1" customBuiltin="1"/>
    <cellStyle name="Accent4" xfId="24757" builtinId="41" hidden="1" customBuiltin="1"/>
    <cellStyle name="Accent4" xfId="24780" builtinId="41" hidden="1" customBuiltin="1"/>
    <cellStyle name="Accent4" xfId="24801" builtinId="41" hidden="1" customBuiltin="1"/>
    <cellStyle name="Accent4" xfId="24822" builtinId="41" hidden="1" customBuiltin="1"/>
    <cellStyle name="Accent4" xfId="24708" builtinId="41" hidden="1" customBuiltin="1"/>
    <cellStyle name="Accent4" xfId="24859" builtinId="41" hidden="1" customBuiltin="1"/>
    <cellStyle name="Accent4" xfId="24892" builtinId="41" hidden="1" customBuiltin="1"/>
    <cellStyle name="Accent4" xfId="24925" builtinId="41" hidden="1" customBuiltin="1"/>
    <cellStyle name="Accent4" xfId="24955" builtinId="41" hidden="1" customBuiltin="1"/>
    <cellStyle name="Accent4" xfId="24986" builtinId="41" hidden="1" customBuiltin="1"/>
    <cellStyle name="Accent4" xfId="24838" builtinId="41" hidden="1" customBuiltin="1"/>
    <cellStyle name="Accent4" xfId="24956" builtinId="41" hidden="1" customBuiltin="1"/>
    <cellStyle name="Accent4" xfId="25004" builtinId="41" hidden="1" customBuiltin="1"/>
    <cellStyle name="Accent4" xfId="25031" builtinId="41" hidden="1" customBuiltin="1"/>
    <cellStyle name="Accent4" xfId="25055" builtinId="41" hidden="1" customBuiltin="1"/>
    <cellStyle name="Accent4" xfId="25079" builtinId="41" hidden="1" customBuiltin="1"/>
    <cellStyle name="Accent4" xfId="25088" builtinId="41" hidden="1" customBuiltin="1"/>
    <cellStyle name="Accent4" xfId="25124" builtinId="41" hidden="1" customBuiltin="1"/>
    <cellStyle name="Accent4" xfId="25155" builtinId="41" hidden="1" customBuiltin="1"/>
    <cellStyle name="Accent4" xfId="25186" builtinId="41" hidden="1" customBuiltin="1"/>
    <cellStyle name="Accent4" xfId="25213" builtinId="41" hidden="1" customBuiltin="1"/>
    <cellStyle name="Accent4" xfId="25241" builtinId="41" hidden="1" customBuiltin="1"/>
    <cellStyle name="Accent4" xfId="25103" builtinId="41" hidden="1" customBuiltin="1"/>
    <cellStyle name="Accent4" xfId="25214" builtinId="41" hidden="1" customBuiltin="1"/>
    <cellStyle name="Accent4" xfId="25257" builtinId="41" hidden="1" customBuiltin="1"/>
    <cellStyle name="Accent4" xfId="25282" builtinId="41" hidden="1" customBuiltin="1"/>
    <cellStyle name="Accent4" xfId="25306" builtinId="41" hidden="1" customBuiltin="1"/>
    <cellStyle name="Accent4" xfId="25330" builtinId="41" hidden="1" customBuiltin="1"/>
    <cellStyle name="Accent4" xfId="25359" builtinId="41" hidden="1" customBuiltin="1"/>
    <cellStyle name="Accent4" xfId="25395" builtinId="41" hidden="1" customBuiltin="1"/>
    <cellStyle name="Accent4" xfId="25426" builtinId="41" hidden="1" customBuiltin="1"/>
    <cellStyle name="Accent4" xfId="25457" builtinId="41" hidden="1" customBuiltin="1"/>
    <cellStyle name="Accent4" xfId="25484" builtinId="41" hidden="1" customBuiltin="1"/>
    <cellStyle name="Accent4" xfId="25512" builtinId="41" hidden="1" customBuiltin="1"/>
    <cellStyle name="Accent4" xfId="25374" builtinId="41" hidden="1" customBuiltin="1"/>
    <cellStyle name="Accent4" xfId="25485" builtinId="41" hidden="1" customBuiltin="1"/>
    <cellStyle name="Accent4" xfId="25530" builtinId="41" hidden="1" customBuiltin="1"/>
    <cellStyle name="Accent4" xfId="25554" builtinId="41" hidden="1" customBuiltin="1"/>
    <cellStyle name="Accent4" xfId="25577" builtinId="41" hidden="1" customBuiltin="1"/>
    <cellStyle name="Accent4" xfId="25600" builtinId="41" hidden="1" customBuiltin="1"/>
    <cellStyle name="Accent4" xfId="25621" builtinId="41" hidden="1" customBuiltin="1"/>
    <cellStyle name="Accent4" xfId="6007" builtinId="41" hidden="1" customBuiltin="1"/>
    <cellStyle name="Accent4" xfId="5314" builtinId="41" hidden="1" customBuiltin="1"/>
    <cellStyle name="Accent4" xfId="10950" builtinId="41" hidden="1" customBuiltin="1"/>
    <cellStyle name="Accent4" xfId="20126" builtinId="41" hidden="1" customBuiltin="1"/>
    <cellStyle name="Accent4" xfId="4761" builtinId="41" hidden="1" customBuiltin="1"/>
    <cellStyle name="Accent4" xfId="20465" builtinId="41" hidden="1" customBuiltin="1"/>
    <cellStyle name="Accent4" xfId="20106" builtinId="41" hidden="1" customBuiltin="1"/>
    <cellStyle name="Accent4" xfId="23766" builtinId="41" hidden="1" customBuiltin="1"/>
    <cellStyle name="Accent4" xfId="24040" builtinId="41" hidden="1" customBuiltin="1"/>
    <cellStyle name="Accent4" xfId="16904" builtinId="41" hidden="1" customBuiltin="1"/>
    <cellStyle name="Accent4" xfId="8441" builtinId="41" hidden="1" customBuiltin="1"/>
    <cellStyle name="Accent4" xfId="23328" builtinId="41" hidden="1" customBuiltin="1"/>
    <cellStyle name="Accent4" xfId="24484" builtinId="41" hidden="1" customBuiltin="1"/>
    <cellStyle name="Accent4" xfId="23331" builtinId="41" hidden="1" customBuiltin="1"/>
    <cellStyle name="Accent4" xfId="20120" builtinId="41" hidden="1" customBuiltin="1"/>
    <cellStyle name="Accent4" xfId="23561" builtinId="41" hidden="1" customBuiltin="1"/>
    <cellStyle name="Accent4" xfId="25627" builtinId="41" hidden="1" customBuiltin="1"/>
    <cellStyle name="Accent4" xfId="25596" builtinId="41" hidden="1" customBuiltin="1"/>
    <cellStyle name="Accent4" xfId="23507" builtinId="41" hidden="1" customBuiltin="1"/>
    <cellStyle name="Accent4" xfId="25652" builtinId="41" hidden="1" customBuiltin="1"/>
    <cellStyle name="Accent4" xfId="25690" builtinId="41" hidden="1" customBuiltin="1"/>
    <cellStyle name="Accent4" xfId="25726" builtinId="41" hidden="1" customBuiltin="1"/>
    <cellStyle name="Accent4" xfId="25761" builtinId="41" hidden="1" customBuiltin="1"/>
    <cellStyle name="Accent4" xfId="25779" builtinId="41" hidden="1" customBuiltin="1"/>
    <cellStyle name="Accent4" xfId="25824" builtinId="41" hidden="1" customBuiltin="1"/>
    <cellStyle name="Accent4" xfId="25856" builtinId="41" hidden="1" customBuiltin="1"/>
    <cellStyle name="Accent4" xfId="25890" builtinId="41" hidden="1" customBuiltin="1"/>
    <cellStyle name="Accent4" xfId="25922" builtinId="41" hidden="1" customBuiltin="1"/>
    <cellStyle name="Accent4" xfId="25953" builtinId="41" hidden="1" customBuiltin="1"/>
    <cellStyle name="Accent4" xfId="25797" builtinId="41" hidden="1" customBuiltin="1"/>
    <cellStyle name="Accent4" xfId="25923" builtinId="41" hidden="1" customBuiltin="1"/>
    <cellStyle name="Accent4" xfId="25976" builtinId="41" hidden="1" customBuiltin="1"/>
    <cellStyle name="Accent4" xfId="26011" builtinId="41" hidden="1" customBuiltin="1"/>
    <cellStyle name="Accent4" xfId="26047" builtinId="41" hidden="1" customBuiltin="1"/>
    <cellStyle name="Accent4" xfId="26081" builtinId="41" hidden="1" customBuiltin="1"/>
    <cellStyle name="Accent4" xfId="26116" builtinId="41" hidden="1" customBuiltin="1"/>
    <cellStyle name="Accent4" xfId="26153" builtinId="41" hidden="1" customBuiltin="1"/>
    <cellStyle name="Accent4" xfId="26183" builtinId="41" hidden="1" customBuiltin="1"/>
    <cellStyle name="Accent4" xfId="26214" builtinId="41" hidden="1" customBuiltin="1"/>
    <cellStyle name="Accent4" xfId="26242" builtinId="41" hidden="1" customBuiltin="1"/>
    <cellStyle name="Accent4" xfId="26270" builtinId="41" hidden="1" customBuiltin="1"/>
    <cellStyle name="Accent4" xfId="26129" builtinId="41" hidden="1" customBuiltin="1"/>
    <cellStyle name="Accent4" xfId="26243" builtinId="41" hidden="1" customBuiltin="1"/>
    <cellStyle name="Accent4" xfId="26285" builtinId="41" hidden="1" customBuiltin="1"/>
    <cellStyle name="Accent4" xfId="26307" builtinId="41" hidden="1" customBuiltin="1"/>
    <cellStyle name="Accent4" xfId="26330" builtinId="41" hidden="1" customBuiltin="1"/>
    <cellStyle name="Accent4" xfId="26351" builtinId="41" hidden="1" customBuiltin="1"/>
    <cellStyle name="Accent4" xfId="26373" builtinId="41" hidden="1" customBuiltin="1"/>
    <cellStyle name="Accent4" xfId="26395" builtinId="41" hidden="1" customBuiltin="1"/>
    <cellStyle name="Accent4" xfId="26416" builtinId="41" hidden="1" customBuiltin="1"/>
    <cellStyle name="Accent4" xfId="26438" builtinId="41" hidden="1" customBuiltin="1"/>
    <cellStyle name="Accent4" xfId="26460" builtinId="41" hidden="1" customBuiltin="1"/>
    <cellStyle name="Accent4" xfId="26481" builtinId="41" hidden="1" customBuiltin="1"/>
    <cellStyle name="Accent4" xfId="26506" builtinId="41" hidden="1" customBuiltin="1"/>
    <cellStyle name="Accent4" xfId="26685" builtinId="41" hidden="1" customBuiltin="1"/>
    <cellStyle name="Accent4" xfId="26706" builtinId="41" hidden="1" customBuiltin="1"/>
    <cellStyle name="Accent4" xfId="26729" builtinId="41" hidden="1" customBuiltin="1"/>
    <cellStyle name="Accent4" xfId="26751" builtinId="41" hidden="1" customBuiltin="1"/>
    <cellStyle name="Accent4" xfId="26772" builtinId="41" hidden="1" customBuiltin="1"/>
    <cellStyle name="Accent4" xfId="26655" builtinId="41" hidden="1" customBuiltin="1"/>
    <cellStyle name="Accent4" xfId="26808" builtinId="41" hidden="1" customBuiltin="1"/>
    <cellStyle name="Accent4" xfId="26840" builtinId="41" hidden="1" customBuiltin="1"/>
    <cellStyle name="Accent4" xfId="26873" builtinId="41" hidden="1" customBuiltin="1"/>
    <cellStyle name="Accent4" xfId="26903" builtinId="41" hidden="1" customBuiltin="1"/>
    <cellStyle name="Accent4" xfId="26934" builtinId="41" hidden="1" customBuiltin="1"/>
    <cellStyle name="Accent4" xfId="26786" builtinId="41" hidden="1" customBuiltin="1"/>
    <cellStyle name="Accent4" xfId="26904" builtinId="41" hidden="1" customBuiltin="1"/>
    <cellStyle name="Accent4" xfId="26950" builtinId="41" hidden="1" customBuiltin="1"/>
    <cellStyle name="Accent4" xfId="26975" builtinId="41" hidden="1" customBuiltin="1"/>
    <cellStyle name="Accent4" xfId="26997" builtinId="41" hidden="1" customBuiltin="1"/>
    <cellStyle name="Accent4" xfId="27018" builtinId="41" hidden="1" customBuiltin="1"/>
    <cellStyle name="Accent4" xfId="27028" builtinId="41" hidden="1" customBuiltin="1"/>
    <cellStyle name="Accent4" xfId="27063" builtinId="41" hidden="1" customBuiltin="1"/>
    <cellStyle name="Accent4" xfId="27093" builtinId="41" hidden="1" customBuiltin="1"/>
    <cellStyle name="Accent4" xfId="27124" builtinId="41" hidden="1" customBuiltin="1"/>
    <cellStyle name="Accent4" xfId="27151" builtinId="41" hidden="1" customBuiltin="1"/>
    <cellStyle name="Accent4" xfId="27179" builtinId="41" hidden="1" customBuiltin="1"/>
    <cellStyle name="Accent4" xfId="27041" builtinId="41" hidden="1" customBuiltin="1"/>
    <cellStyle name="Accent4" xfId="27152" builtinId="41" hidden="1" customBuiltin="1"/>
    <cellStyle name="Accent4" xfId="27194" builtinId="41" hidden="1" customBuiltin="1"/>
    <cellStyle name="Accent4" xfId="27216" builtinId="41" hidden="1" customBuiltin="1"/>
    <cellStyle name="Accent4" xfId="27238" builtinId="41" hidden="1" customBuiltin="1"/>
    <cellStyle name="Accent4" xfId="27259" builtinId="41" hidden="1" customBuiltin="1"/>
    <cellStyle name="Accent4" xfId="27288" builtinId="41" hidden="1" customBuiltin="1"/>
    <cellStyle name="Accent4" xfId="27323" builtinId="41" hidden="1" customBuiltin="1"/>
    <cellStyle name="Accent4" xfId="27353" builtinId="41" hidden="1" customBuiltin="1"/>
    <cellStyle name="Accent4" xfId="27384" builtinId="41" hidden="1" customBuiltin="1"/>
    <cellStyle name="Accent4" xfId="27411" builtinId="41" hidden="1" customBuiltin="1"/>
    <cellStyle name="Accent4" xfId="27439" builtinId="41" hidden="1" customBuiltin="1"/>
    <cellStyle name="Accent4" xfId="27301" builtinId="41" hidden="1" customBuiltin="1"/>
    <cellStyle name="Accent4" xfId="27412" builtinId="41" hidden="1" customBuiltin="1"/>
    <cellStyle name="Accent4" xfId="27454" builtinId="41" hidden="1" customBuiltin="1"/>
    <cellStyle name="Accent4" xfId="27476" builtinId="41" hidden="1" customBuiltin="1"/>
    <cellStyle name="Accent4" xfId="27498" builtinId="41" hidden="1" customBuiltin="1"/>
    <cellStyle name="Accent4" xfId="27519" builtinId="41" hidden="1" customBuiltin="1"/>
    <cellStyle name="Accent4" xfId="27540" builtinId="41" hidden="1" customBuiltin="1"/>
    <cellStyle name="Accent4" xfId="26513" builtinId="41" hidden="1" customBuiltin="1"/>
    <cellStyle name="Accent4" xfId="26576" builtinId="41" hidden="1" customBuiltin="1"/>
    <cellStyle name="Accent4" xfId="26520" builtinId="41" hidden="1" customBuiltin="1"/>
    <cellStyle name="Accent4" xfId="26542" builtinId="41" hidden="1" customBuiltin="1"/>
    <cellStyle name="Accent4" xfId="26580" builtinId="41" hidden="1" customBuiltin="1"/>
    <cellStyle name="Accent4" xfId="26590" builtinId="41" hidden="1" customBuiltin="1"/>
    <cellStyle name="Accent4" xfId="27593" builtinId="41" hidden="1" customBuiltin="1"/>
    <cellStyle name="Accent4" xfId="27614" builtinId="41" hidden="1" customBuiltin="1"/>
    <cellStyle name="Accent4" xfId="27637" builtinId="41" hidden="1" customBuiltin="1"/>
    <cellStyle name="Accent4" xfId="27658" builtinId="41" hidden="1" customBuiltin="1"/>
    <cellStyle name="Accent4" xfId="27679" builtinId="41" hidden="1" customBuiltin="1"/>
    <cellStyle name="Accent4" xfId="27565" builtinId="41" hidden="1" customBuiltin="1"/>
    <cellStyle name="Accent4" xfId="27714" builtinId="41" hidden="1" customBuiltin="1"/>
    <cellStyle name="Accent4" xfId="27746" builtinId="41" hidden="1" customBuiltin="1"/>
    <cellStyle name="Accent4" xfId="27779" builtinId="41" hidden="1" customBuiltin="1"/>
    <cellStyle name="Accent4" xfId="27808" builtinId="41" hidden="1" customBuiltin="1"/>
    <cellStyle name="Accent4" xfId="27839" builtinId="41" hidden="1" customBuiltin="1"/>
    <cellStyle name="Accent4" xfId="27693" builtinId="41" hidden="1" customBuiltin="1"/>
    <cellStyle name="Accent4" xfId="27809" builtinId="41" hidden="1" customBuiltin="1"/>
    <cellStyle name="Accent4" xfId="27855" builtinId="41" hidden="1" customBuiltin="1"/>
    <cellStyle name="Accent4" xfId="27880" builtinId="41" hidden="1" customBuiltin="1"/>
    <cellStyle name="Accent4" xfId="27901" builtinId="41" hidden="1" customBuiltin="1"/>
    <cellStyle name="Accent4" xfId="27922" builtinId="41" hidden="1" customBuiltin="1"/>
    <cellStyle name="Accent4" xfId="27931" builtinId="41" hidden="1" customBuiltin="1"/>
    <cellStyle name="Accent4" xfId="27965" builtinId="41" hidden="1" customBuiltin="1"/>
    <cellStyle name="Accent4" xfId="27995" builtinId="41" hidden="1" customBuiltin="1"/>
    <cellStyle name="Accent4" xfId="28026" builtinId="41" hidden="1" customBuiltin="1"/>
    <cellStyle name="Accent4" xfId="28052" builtinId="41" hidden="1" customBuiltin="1"/>
    <cellStyle name="Accent4" xfId="28080" builtinId="41" hidden="1" customBuiltin="1"/>
    <cellStyle name="Accent4" xfId="27944" builtinId="41" hidden="1" customBuiltin="1"/>
    <cellStyle name="Accent4" xfId="28053" builtinId="41" hidden="1" customBuiltin="1"/>
    <cellStyle name="Accent4" xfId="28095" builtinId="41" hidden="1" customBuiltin="1"/>
    <cellStyle name="Accent4" xfId="28117" builtinId="41" hidden="1" customBuiltin="1"/>
    <cellStyle name="Accent4" xfId="28138" builtinId="41" hidden="1" customBuiltin="1"/>
    <cellStyle name="Accent4" xfId="28159" builtinId="41" hidden="1" customBuiltin="1"/>
    <cellStyle name="Accent4" xfId="28187" builtinId="41" hidden="1" customBuiltin="1"/>
    <cellStyle name="Accent4" xfId="28221" builtinId="41" hidden="1" customBuiltin="1"/>
    <cellStyle name="Accent4" xfId="28251" builtinId="41" hidden="1" customBuiltin="1"/>
    <cellStyle name="Accent4" xfId="28282" builtinId="41" hidden="1" customBuiltin="1"/>
    <cellStyle name="Accent4" xfId="28308" builtinId="41" hidden="1" customBuiltin="1"/>
    <cellStyle name="Accent4" xfId="28336" builtinId="41" hidden="1" customBuiltin="1"/>
    <cellStyle name="Accent4" xfId="28200" builtinId="41" hidden="1" customBuiltin="1"/>
    <cellStyle name="Accent4" xfId="28309" builtinId="41" hidden="1" customBuiltin="1"/>
    <cellStyle name="Accent4" xfId="28351" builtinId="41" hidden="1" customBuiltin="1"/>
    <cellStyle name="Accent4" xfId="28373" builtinId="41" hidden="1" customBuiltin="1"/>
    <cellStyle name="Accent4" xfId="28394" builtinId="41" hidden="1" customBuiltin="1"/>
    <cellStyle name="Accent4" xfId="28415" builtinId="41" hidden="1" customBuiltin="1"/>
    <cellStyle name="Accent4" xfId="28436" builtinId="41" hidden="1" customBuiltin="1"/>
    <cellStyle name="Accent5" xfId="36" builtinId="45" hidden="1" customBuiltin="1"/>
    <cellStyle name="Accent5" xfId="84" builtinId="45" hidden="1" customBuiltin="1"/>
    <cellStyle name="Accent5" xfId="119" builtinId="45" hidden="1" customBuiltin="1"/>
    <cellStyle name="Accent5" xfId="162" builtinId="45" hidden="1" customBuiltin="1"/>
    <cellStyle name="Accent5" xfId="204" builtinId="45" hidden="1" customBuiltin="1"/>
    <cellStyle name="Accent5" xfId="238" builtinId="45" hidden="1" customBuiltin="1"/>
    <cellStyle name="Accent5" xfId="275" builtinId="45" hidden="1" customBuiltin="1"/>
    <cellStyle name="Accent5" xfId="312" builtinId="45" hidden="1" customBuiltin="1"/>
    <cellStyle name="Accent5" xfId="346" builtinId="45" hidden="1" customBuiltin="1"/>
    <cellStyle name="Accent5" xfId="381" builtinId="45" hidden="1" customBuiltin="1"/>
    <cellStyle name="Accent5" xfId="469" builtinId="45" hidden="1" customBuiltin="1"/>
    <cellStyle name="Accent5" xfId="503" builtinId="45" hidden="1" customBuiltin="1"/>
    <cellStyle name="Accent5" xfId="539" builtinId="45" hidden="1" customBuiltin="1"/>
    <cellStyle name="Accent5" xfId="575" builtinId="45" hidden="1" customBuiltin="1"/>
    <cellStyle name="Accent5" xfId="609" builtinId="45" hidden="1" customBuiltin="1"/>
    <cellStyle name="Accent5" xfId="429" builtinId="45" hidden="1" customBuiltin="1"/>
    <cellStyle name="Accent5" xfId="660" builtinId="45" hidden="1" customBuiltin="1"/>
    <cellStyle name="Accent5" xfId="694" builtinId="45" hidden="1" customBuiltin="1"/>
    <cellStyle name="Accent5" xfId="731" builtinId="45" hidden="1" customBuiltin="1"/>
    <cellStyle name="Accent5" xfId="766" builtinId="45" hidden="1" customBuiltin="1"/>
    <cellStyle name="Accent5" xfId="800" builtinId="45" hidden="1" customBuiltin="1"/>
    <cellStyle name="Accent5" xfId="700" builtinId="45" hidden="1" customBuiltin="1"/>
    <cellStyle name="Accent5" xfId="414" builtinId="45" hidden="1" customBuiltin="1"/>
    <cellStyle name="Accent5" xfId="825" builtinId="45" hidden="1" customBuiltin="1"/>
    <cellStyle name="Accent5" xfId="863" builtinId="45" hidden="1" customBuiltin="1"/>
    <cellStyle name="Accent5" xfId="899" builtinId="45" hidden="1" customBuiltin="1"/>
    <cellStyle name="Accent5" xfId="934" builtinId="45" hidden="1" customBuiltin="1"/>
    <cellStyle name="Accent5" xfId="951" builtinId="45" hidden="1" customBuiltin="1"/>
    <cellStyle name="Accent5" xfId="996" builtinId="45" hidden="1" customBuiltin="1"/>
    <cellStyle name="Accent5" xfId="1028" builtinId="45" hidden="1" customBuiltin="1"/>
    <cellStyle name="Accent5" xfId="1062" builtinId="45" hidden="1" customBuiltin="1"/>
    <cellStyle name="Accent5" xfId="1094" builtinId="45" hidden="1" customBuiltin="1"/>
    <cellStyle name="Accent5" xfId="1125" builtinId="45" hidden="1" customBuiltin="1"/>
    <cellStyle name="Accent5" xfId="1034" builtinId="45" hidden="1" customBuiltin="1"/>
    <cellStyle name="Accent5" xfId="949" builtinId="45" hidden="1" customBuiltin="1"/>
    <cellStyle name="Accent5" xfId="1149" builtinId="45" hidden="1" customBuiltin="1"/>
    <cellStyle name="Accent5" xfId="1184" builtinId="45" hidden="1" customBuiltin="1"/>
    <cellStyle name="Accent5" xfId="1220" builtinId="45" hidden="1" customBuiltin="1"/>
    <cellStyle name="Accent5" xfId="1254" builtinId="45" hidden="1" customBuiltin="1"/>
    <cellStyle name="Accent5" xfId="1293" builtinId="45" hidden="1" customBuiltin="1"/>
    <cellStyle name="Accent5" xfId="1338" builtinId="45" hidden="1" customBuiltin="1"/>
    <cellStyle name="Accent5" xfId="1370" builtinId="45" hidden="1" customBuiltin="1"/>
    <cellStyle name="Accent5" xfId="1404" builtinId="45" hidden="1" customBuiltin="1"/>
    <cellStyle name="Accent5" xfId="1436" builtinId="45" hidden="1" customBuiltin="1"/>
    <cellStyle name="Accent5" xfId="1467" builtinId="45" hidden="1" customBuiltin="1"/>
    <cellStyle name="Accent5" xfId="1376" builtinId="45" hidden="1" customBuiltin="1"/>
    <cellStyle name="Accent5" xfId="1291" builtinId="45" hidden="1" customBuiltin="1"/>
    <cellStyle name="Accent5" xfId="1491" builtinId="45" hidden="1" customBuiltin="1"/>
    <cellStyle name="Accent5" xfId="1526" builtinId="45" hidden="1" customBuiltin="1"/>
    <cellStyle name="Accent5" xfId="1562" builtinId="45" hidden="1" customBuiltin="1"/>
    <cellStyle name="Accent5" xfId="1596" builtinId="45" hidden="1" customBuiltin="1"/>
    <cellStyle name="Accent5" xfId="1631" builtinId="45" hidden="1" customBuiltin="1"/>
    <cellStyle name="Accent5" xfId="1743" builtinId="45" hidden="1" customBuiltin="1"/>
    <cellStyle name="Accent5" xfId="1764" builtinId="45" hidden="1" customBuiltin="1"/>
    <cellStyle name="Accent5" xfId="1786" builtinId="45" hidden="1" customBuiltin="1"/>
    <cellStyle name="Accent5" xfId="1808" builtinId="45" hidden="1" customBuiltin="1"/>
    <cellStyle name="Accent5" xfId="1829" builtinId="45" hidden="1" customBuiltin="1"/>
    <cellStyle name="Accent5" xfId="1854" builtinId="45" hidden="1" customBuiltin="1"/>
    <cellStyle name="Accent5" xfId="2033" builtinId="45" hidden="1" customBuiltin="1"/>
    <cellStyle name="Accent5" xfId="2054" builtinId="45" hidden="1" customBuiltin="1"/>
    <cellStyle name="Accent5" xfId="2077" builtinId="45" hidden="1" customBuiltin="1"/>
    <cellStyle name="Accent5" xfId="2099" builtinId="45" hidden="1" customBuiltin="1"/>
    <cellStyle name="Accent5" xfId="2120" builtinId="45" hidden="1" customBuiltin="1"/>
    <cellStyle name="Accent5" xfId="2005" builtinId="45" hidden="1" customBuiltin="1"/>
    <cellStyle name="Accent5" xfId="2158" builtinId="45" hidden="1" customBuiltin="1"/>
    <cellStyle name="Accent5" xfId="2189" builtinId="45" hidden="1" customBuiltin="1"/>
    <cellStyle name="Accent5" xfId="2222" builtinId="45" hidden="1" customBuiltin="1"/>
    <cellStyle name="Accent5" xfId="2253" builtinId="45" hidden="1" customBuiltin="1"/>
    <cellStyle name="Accent5" xfId="2283" builtinId="45" hidden="1" customBuiltin="1"/>
    <cellStyle name="Accent5" xfId="2193" builtinId="45" hidden="1" customBuiltin="1"/>
    <cellStyle name="Accent5" xfId="1999" builtinId="45" hidden="1" customBuiltin="1"/>
    <cellStyle name="Accent5" xfId="2298" builtinId="45" hidden="1" customBuiltin="1"/>
    <cellStyle name="Accent5" xfId="2323" builtinId="45" hidden="1" customBuiltin="1"/>
    <cellStyle name="Accent5" xfId="2345" builtinId="45" hidden="1" customBuiltin="1"/>
    <cellStyle name="Accent5" xfId="2366" builtinId="45" hidden="1" customBuiltin="1"/>
    <cellStyle name="Accent5" xfId="2377" builtinId="45" hidden="1" customBuiltin="1"/>
    <cellStyle name="Accent5" xfId="2412" builtinId="45" hidden="1" customBuiltin="1"/>
    <cellStyle name="Accent5" xfId="2441" builtinId="45" hidden="1" customBuiltin="1"/>
    <cellStyle name="Accent5" xfId="2472" builtinId="45" hidden="1" customBuiltin="1"/>
    <cellStyle name="Accent5" xfId="2500" builtinId="45" hidden="1" customBuiltin="1"/>
    <cellStyle name="Accent5" xfId="2528" builtinId="45" hidden="1" customBuiltin="1"/>
    <cellStyle name="Accent5" xfId="2445" builtinId="45" hidden="1" customBuiltin="1"/>
    <cellStyle name="Accent5" xfId="2375" builtinId="45" hidden="1" customBuiltin="1"/>
    <cellStyle name="Accent5" xfId="2542" builtinId="45" hidden="1" customBuiltin="1"/>
    <cellStyle name="Accent5" xfId="2564" builtinId="45" hidden="1" customBuiltin="1"/>
    <cellStyle name="Accent5" xfId="2586" builtinId="45" hidden="1" customBuiltin="1"/>
    <cellStyle name="Accent5" xfId="2607" builtinId="45" hidden="1" customBuiltin="1"/>
    <cellStyle name="Accent5" xfId="2637" builtinId="45" hidden="1" customBuiltin="1"/>
    <cellStyle name="Accent5" xfId="2672" builtinId="45" hidden="1" customBuiltin="1"/>
    <cellStyle name="Accent5" xfId="2701" builtinId="45" hidden="1" customBuiltin="1"/>
    <cellStyle name="Accent5" xfId="2732" builtinId="45" hidden="1" customBuiltin="1"/>
    <cellStyle name="Accent5" xfId="2760" builtinId="45" hidden="1" customBuiltin="1"/>
    <cellStyle name="Accent5" xfId="2788" builtinId="45" hidden="1" customBuiltin="1"/>
    <cellStyle name="Accent5" xfId="2705" builtinId="45" hidden="1" customBuiltin="1"/>
    <cellStyle name="Accent5" xfId="2635" builtinId="45" hidden="1" customBuiltin="1"/>
    <cellStyle name="Accent5" xfId="2802" builtinId="45" hidden="1" customBuiltin="1"/>
    <cellStyle name="Accent5" xfId="2824" builtinId="45" hidden="1" customBuiltin="1"/>
    <cellStyle name="Accent5" xfId="2846" builtinId="45" hidden="1" customBuiltin="1"/>
    <cellStyle name="Accent5" xfId="2867" builtinId="45" hidden="1" customBuiltin="1"/>
    <cellStyle name="Accent5" xfId="2897" builtinId="45" hidden="1" customBuiltin="1"/>
    <cellStyle name="Accent5" xfId="1906" builtinId="45" hidden="1" customBuiltin="1"/>
    <cellStyle name="Accent5" xfId="1948" builtinId="45" hidden="1" customBuiltin="1"/>
    <cellStyle name="Accent5" xfId="1884" builtinId="45" hidden="1" customBuiltin="1"/>
    <cellStyle name="Accent5" xfId="1903" builtinId="45" hidden="1" customBuiltin="1"/>
    <cellStyle name="Accent5" xfId="1940" builtinId="45" hidden="1" customBuiltin="1"/>
    <cellStyle name="Accent5" xfId="1933" builtinId="45" hidden="1" customBuiltin="1"/>
    <cellStyle name="Accent5" xfId="3040" builtinId="45" hidden="1" customBuiltin="1"/>
    <cellStyle name="Accent5" xfId="3061" builtinId="45" hidden="1" customBuiltin="1"/>
    <cellStyle name="Accent5" xfId="3084" builtinId="45" hidden="1" customBuiltin="1"/>
    <cellStyle name="Accent5" xfId="3105" builtinId="45" hidden="1" customBuiltin="1"/>
    <cellStyle name="Accent5" xfId="3126" builtinId="45" hidden="1" customBuiltin="1"/>
    <cellStyle name="Accent5" xfId="3013" builtinId="45" hidden="1" customBuiltin="1"/>
    <cellStyle name="Accent5" xfId="3163" builtinId="45" hidden="1" customBuiltin="1"/>
    <cellStyle name="Accent5" xfId="3194" builtinId="45" hidden="1" customBuiltin="1"/>
    <cellStyle name="Accent5" xfId="3227" builtinId="45" hidden="1" customBuiltin="1"/>
    <cellStyle name="Accent5" xfId="3257" builtinId="45" hidden="1" customBuiltin="1"/>
    <cellStyle name="Accent5" xfId="3287" builtinId="45" hidden="1" customBuiltin="1"/>
    <cellStyle name="Accent5" xfId="3198" builtinId="45" hidden="1" customBuiltin="1"/>
    <cellStyle name="Accent5" xfId="3008" builtinId="45" hidden="1" customBuiltin="1"/>
    <cellStyle name="Accent5" xfId="3302" builtinId="45" hidden="1" customBuiltin="1"/>
    <cellStyle name="Accent5" xfId="3327" builtinId="45" hidden="1" customBuiltin="1"/>
    <cellStyle name="Accent5" xfId="3348" builtinId="45" hidden="1" customBuiltin="1"/>
    <cellStyle name="Accent5" xfId="3369" builtinId="45" hidden="1" customBuiltin="1"/>
    <cellStyle name="Accent5" xfId="3379" builtinId="45" hidden="1" customBuiltin="1"/>
    <cellStyle name="Accent5" xfId="3413" builtinId="45" hidden="1" customBuiltin="1"/>
    <cellStyle name="Accent5" xfId="3442" builtinId="45" hidden="1" customBuiltin="1"/>
    <cellStyle name="Accent5" xfId="3473" builtinId="45" hidden="1" customBuiltin="1"/>
    <cellStyle name="Accent5" xfId="3500" builtinId="45" hidden="1" customBuiltin="1"/>
    <cellStyle name="Accent5" xfId="3528" builtinId="45" hidden="1" customBuiltin="1"/>
    <cellStyle name="Accent5" xfId="3446" builtinId="45" hidden="1" customBuiltin="1"/>
    <cellStyle name="Accent5" xfId="3377" builtinId="45" hidden="1" customBuiltin="1"/>
    <cellStyle name="Accent5" xfId="3542" builtinId="45" hidden="1" customBuiltin="1"/>
    <cellStyle name="Accent5" xfId="3564" builtinId="45" hidden="1" customBuiltin="1"/>
    <cellStyle name="Accent5" xfId="3585" builtinId="45" hidden="1" customBuiltin="1"/>
    <cellStyle name="Accent5" xfId="3606" builtinId="45" hidden="1" customBuiltin="1"/>
    <cellStyle name="Accent5" xfId="3635" builtinId="45" hidden="1" customBuiltin="1"/>
    <cellStyle name="Accent5" xfId="3669" builtinId="45" hidden="1" customBuiltin="1"/>
    <cellStyle name="Accent5" xfId="3698" builtinId="45" hidden="1" customBuiltin="1"/>
    <cellStyle name="Accent5" xfId="3729" builtinId="45" hidden="1" customBuiltin="1"/>
    <cellStyle name="Accent5" xfId="3756" builtinId="45" hidden="1" customBuiltin="1"/>
    <cellStyle name="Accent5" xfId="3784" builtinId="45" hidden="1" customBuiltin="1"/>
    <cellStyle name="Accent5" xfId="3702" builtinId="45" hidden="1" customBuiltin="1"/>
    <cellStyle name="Accent5" xfId="3633" builtinId="45" hidden="1" customBuiltin="1"/>
    <cellStyle name="Accent5" xfId="3798" builtinId="45" hidden="1" customBuiltin="1"/>
    <cellStyle name="Accent5" xfId="3820" builtinId="45" hidden="1" customBuiltin="1"/>
    <cellStyle name="Accent5" xfId="3841" builtinId="45" hidden="1" customBuiltin="1"/>
    <cellStyle name="Accent5" xfId="3862" builtinId="45" hidden="1" customBuiltin="1"/>
    <cellStyle name="Accent5" xfId="3883" builtinId="45" hidden="1" customBuiltin="1"/>
    <cellStyle name="Accent5" xfId="3932" builtinId="45" hidden="1" customBuiltin="1"/>
    <cellStyle name="Accent5" xfId="3966" builtinId="45" hidden="1" customBuiltin="1"/>
    <cellStyle name="Accent5" xfId="4003" builtinId="45" hidden="1" customBuiltin="1"/>
    <cellStyle name="Accent5" xfId="4040" builtinId="45" hidden="1" customBuiltin="1"/>
    <cellStyle name="Accent5" xfId="4074" builtinId="45" hidden="1" customBuiltin="1"/>
    <cellStyle name="Accent5" xfId="4272" builtinId="45" hidden="1" customBuiltin="1"/>
    <cellStyle name="Accent5" xfId="6401" builtinId="45" hidden="1" customBuiltin="1"/>
    <cellStyle name="Accent5" xfId="6425" builtinId="45" hidden="1" customBuiltin="1"/>
    <cellStyle name="Accent5" xfId="6453" builtinId="45" hidden="1" customBuiltin="1"/>
    <cellStyle name="Accent5" xfId="6478" builtinId="45" hidden="1" customBuiltin="1"/>
    <cellStyle name="Accent5" xfId="6499" builtinId="45" hidden="1" customBuiltin="1"/>
    <cellStyle name="Accent5" xfId="6367" builtinId="45" hidden="1" customBuiltin="1"/>
    <cellStyle name="Accent5" xfId="6548" builtinId="45" hidden="1" customBuiltin="1"/>
    <cellStyle name="Accent5" xfId="6582" builtinId="45" hidden="1" customBuiltin="1"/>
    <cellStyle name="Accent5" xfId="6620" builtinId="45" hidden="1" customBuiltin="1"/>
    <cellStyle name="Accent5" xfId="6656" builtinId="45" hidden="1" customBuiltin="1"/>
    <cellStyle name="Accent5" xfId="6690" builtinId="45" hidden="1" customBuiltin="1"/>
    <cellStyle name="Accent5" xfId="6588" builtinId="45" hidden="1" customBuiltin="1"/>
    <cellStyle name="Accent5" xfId="6357" builtinId="45" hidden="1" customBuiltin="1"/>
    <cellStyle name="Accent5" xfId="6715" builtinId="45" hidden="1" customBuiltin="1"/>
    <cellStyle name="Accent5" xfId="6753" builtinId="45" hidden="1" customBuiltin="1"/>
    <cellStyle name="Accent5" xfId="6789" builtinId="45" hidden="1" customBuiltin="1"/>
    <cellStyle name="Accent5" xfId="6824" builtinId="45" hidden="1" customBuiltin="1"/>
    <cellStyle name="Accent5" xfId="6841" builtinId="45" hidden="1" customBuiltin="1"/>
    <cellStyle name="Accent5" xfId="6886" builtinId="45" hidden="1" customBuiltin="1"/>
    <cellStyle name="Accent5" xfId="6918" builtinId="45" hidden="1" customBuiltin="1"/>
    <cellStyle name="Accent5" xfId="6953" builtinId="45" hidden="1" customBuiltin="1"/>
    <cellStyle name="Accent5" xfId="6985" builtinId="45" hidden="1" customBuiltin="1"/>
    <cellStyle name="Accent5" xfId="7016" builtinId="45" hidden="1" customBuiltin="1"/>
    <cellStyle name="Accent5" xfId="6924" builtinId="45" hidden="1" customBuiltin="1"/>
    <cellStyle name="Accent5" xfId="6839" builtinId="45" hidden="1" customBuiltin="1"/>
    <cellStyle name="Accent5" xfId="7040" builtinId="45" hidden="1" customBuiltin="1"/>
    <cellStyle name="Accent5" xfId="7075" builtinId="45" hidden="1" customBuiltin="1"/>
    <cellStyle name="Accent5" xfId="7111" builtinId="45" hidden="1" customBuiltin="1"/>
    <cellStyle name="Accent5" xfId="7145" builtinId="45" hidden="1" customBuiltin="1"/>
    <cellStyle name="Accent5" xfId="7184" builtinId="45" hidden="1" customBuiltin="1"/>
    <cellStyle name="Accent5" xfId="7230" builtinId="45" hidden="1" customBuiltin="1"/>
    <cellStyle name="Accent5" xfId="7263" builtinId="45" hidden="1" customBuiltin="1"/>
    <cellStyle name="Accent5" xfId="7298" builtinId="45" hidden="1" customBuiltin="1"/>
    <cellStyle name="Accent5" xfId="7330" builtinId="45" hidden="1" customBuiltin="1"/>
    <cellStyle name="Accent5" xfId="7361" builtinId="45" hidden="1" customBuiltin="1"/>
    <cellStyle name="Accent5" xfId="7269" builtinId="45" hidden="1" customBuiltin="1"/>
    <cellStyle name="Accent5" xfId="7182" builtinId="45" hidden="1" customBuiltin="1"/>
    <cellStyle name="Accent5" xfId="7385" builtinId="45" hidden="1" customBuiltin="1"/>
    <cellStyle name="Accent5" xfId="7421" builtinId="45" hidden="1" customBuiltin="1"/>
    <cellStyle name="Accent5" xfId="7457" builtinId="45" hidden="1" customBuiltin="1"/>
    <cellStyle name="Accent5" xfId="7491" builtinId="45" hidden="1" customBuiltin="1"/>
    <cellStyle name="Accent5" xfId="7532" builtinId="45" hidden="1" customBuiltin="1"/>
    <cellStyle name="Accent5" xfId="7984" builtinId="45" hidden="1" customBuiltin="1"/>
    <cellStyle name="Accent5" xfId="8005" builtinId="45" hidden="1" customBuiltin="1"/>
    <cellStyle name="Accent5" xfId="8028" builtinId="45" hidden="1" customBuiltin="1"/>
    <cellStyle name="Accent5" xfId="8051" builtinId="45" hidden="1" customBuiltin="1"/>
    <cellStyle name="Accent5" xfId="8072" builtinId="45" hidden="1" customBuiltin="1"/>
    <cellStyle name="Accent5" xfId="8116" builtinId="45" hidden="1" customBuiltin="1"/>
    <cellStyle name="Accent5" xfId="8584" builtinId="45" hidden="1" customBuiltin="1"/>
    <cellStyle name="Accent5" xfId="8608" builtinId="45" hidden="1" customBuiltin="1"/>
    <cellStyle name="Accent5" xfId="8634" builtinId="45" hidden="1" customBuiltin="1"/>
    <cellStyle name="Accent5" xfId="8659" builtinId="45" hidden="1" customBuiltin="1"/>
    <cellStyle name="Accent5" xfId="8682" builtinId="45" hidden="1" customBuiltin="1"/>
    <cellStyle name="Accent5" xfId="8553" builtinId="45" hidden="1" customBuiltin="1"/>
    <cellStyle name="Accent5" xfId="8723" builtinId="45" hidden="1" customBuiltin="1"/>
    <cellStyle name="Accent5" xfId="8754" builtinId="45" hidden="1" customBuiltin="1"/>
    <cellStyle name="Accent5" xfId="8790" builtinId="45" hidden="1" customBuiltin="1"/>
    <cellStyle name="Accent5" xfId="8822" builtinId="45" hidden="1" customBuiltin="1"/>
    <cellStyle name="Accent5" xfId="8852" builtinId="45" hidden="1" customBuiltin="1"/>
    <cellStyle name="Accent5" xfId="8759" builtinId="45" hidden="1" customBuiltin="1"/>
    <cellStyle name="Accent5" xfId="8546" builtinId="45" hidden="1" customBuiltin="1"/>
    <cellStyle name="Accent5" xfId="8870" builtinId="45" hidden="1" customBuiltin="1"/>
    <cellStyle name="Accent5" xfId="8898" builtinId="45" hidden="1" customBuiltin="1"/>
    <cellStyle name="Accent5" xfId="8921" builtinId="45" hidden="1" customBuiltin="1"/>
    <cellStyle name="Accent5" xfId="8944" builtinId="45" hidden="1" customBuiltin="1"/>
    <cellStyle name="Accent5" xfId="8957" builtinId="45" hidden="1" customBuiltin="1"/>
    <cellStyle name="Accent5" xfId="8995" builtinId="45" hidden="1" customBuiltin="1"/>
    <cellStyle name="Accent5" xfId="9026" builtinId="45" hidden="1" customBuiltin="1"/>
    <cellStyle name="Accent5" xfId="9060" builtinId="45" hidden="1" customBuiltin="1"/>
    <cellStyle name="Accent5" xfId="9088" builtinId="45" hidden="1" customBuiltin="1"/>
    <cellStyle name="Accent5" xfId="9116" builtinId="45" hidden="1" customBuiltin="1"/>
    <cellStyle name="Accent5" xfId="9030" builtinId="45" hidden="1" customBuiltin="1"/>
    <cellStyle name="Accent5" xfId="8955" builtinId="45" hidden="1" customBuiltin="1"/>
    <cellStyle name="Accent5" xfId="9135" builtinId="45" hidden="1" customBuiltin="1"/>
    <cellStyle name="Accent5" xfId="9160" builtinId="45" hidden="1" customBuiltin="1"/>
    <cellStyle name="Accent5" xfId="9186" builtinId="45" hidden="1" customBuiltin="1"/>
    <cellStyle name="Accent5" xfId="9210" builtinId="45" hidden="1" customBuiltin="1"/>
    <cellStyle name="Accent5" xfId="9242" builtinId="45" hidden="1" customBuiltin="1"/>
    <cellStyle name="Accent5" xfId="9280" builtinId="45" hidden="1" customBuiltin="1"/>
    <cellStyle name="Accent5" xfId="9311" builtinId="45" hidden="1" customBuiltin="1"/>
    <cellStyle name="Accent5" xfId="9344" builtinId="45" hidden="1" customBuiltin="1"/>
    <cellStyle name="Accent5" xfId="9373" builtinId="45" hidden="1" customBuiltin="1"/>
    <cellStyle name="Accent5" xfId="9401" builtinId="45" hidden="1" customBuiltin="1"/>
    <cellStyle name="Accent5" xfId="9316" builtinId="45" hidden="1" customBuiltin="1"/>
    <cellStyle name="Accent5" xfId="9240" builtinId="45" hidden="1" customBuiltin="1"/>
    <cellStyle name="Accent5" xfId="9419" builtinId="45" hidden="1" customBuiltin="1"/>
    <cellStyle name="Accent5" xfId="9444" builtinId="45" hidden="1" customBuiltin="1"/>
    <cellStyle name="Accent5" xfId="9469" builtinId="45" hidden="1" customBuiltin="1"/>
    <cellStyle name="Accent5" xfId="9492" builtinId="45" hidden="1" customBuiltin="1"/>
    <cellStyle name="Accent5" xfId="9523" builtinId="45" hidden="1" customBuiltin="1"/>
    <cellStyle name="Accent5" xfId="8322" builtinId="45" hidden="1" customBuiltin="1"/>
    <cellStyle name="Accent5" xfId="8459" builtinId="45" hidden="1" customBuiltin="1"/>
    <cellStyle name="Accent5" xfId="8209" builtinId="45" hidden="1" customBuiltin="1"/>
    <cellStyle name="Accent5" xfId="8303" builtinId="45" hidden="1" customBuiltin="1"/>
    <cellStyle name="Accent5" xfId="8435" builtinId="45" hidden="1" customBuiltin="1"/>
    <cellStyle name="Accent5" xfId="8423" builtinId="45" hidden="1" customBuiltin="1"/>
    <cellStyle name="Accent5" xfId="9682" builtinId="45" hidden="1" customBuiltin="1"/>
    <cellStyle name="Accent5" xfId="9703" builtinId="45" hidden="1" customBuiltin="1"/>
    <cellStyle name="Accent5" xfId="9726" builtinId="45" hidden="1" customBuiltin="1"/>
    <cellStyle name="Accent5" xfId="9747" builtinId="45" hidden="1" customBuiltin="1"/>
    <cellStyle name="Accent5" xfId="9768" builtinId="45" hidden="1" customBuiltin="1"/>
    <cellStyle name="Accent5" xfId="9654" builtinId="45" hidden="1" customBuiltin="1"/>
    <cellStyle name="Accent5" xfId="9807" builtinId="45" hidden="1" customBuiltin="1"/>
    <cellStyle name="Accent5" xfId="9839" builtinId="45" hidden="1" customBuiltin="1"/>
    <cellStyle name="Accent5" xfId="9873" builtinId="45" hidden="1" customBuiltin="1"/>
    <cellStyle name="Accent5" xfId="9904" builtinId="45" hidden="1" customBuiltin="1"/>
    <cellStyle name="Accent5" xfId="9935" builtinId="45" hidden="1" customBuiltin="1"/>
    <cellStyle name="Accent5" xfId="9843" builtinId="45" hidden="1" customBuiltin="1"/>
    <cellStyle name="Accent5" xfId="9648" builtinId="45" hidden="1" customBuiltin="1"/>
    <cellStyle name="Accent5" xfId="9953" builtinId="45" hidden="1" customBuiltin="1"/>
    <cellStyle name="Accent5" xfId="9982" builtinId="45" hidden="1" customBuiltin="1"/>
    <cellStyle name="Accent5" xfId="10006" builtinId="45" hidden="1" customBuiltin="1"/>
    <cellStyle name="Accent5" xfId="10028" builtinId="45" hidden="1" customBuiltin="1"/>
    <cellStyle name="Accent5" xfId="10041" builtinId="45" hidden="1" customBuiltin="1"/>
    <cellStyle name="Accent5" xfId="10075" builtinId="45" hidden="1" customBuiltin="1"/>
    <cellStyle name="Accent5" xfId="10105" builtinId="45" hidden="1" customBuiltin="1"/>
    <cellStyle name="Accent5" xfId="10137" builtinId="45" hidden="1" customBuiltin="1"/>
    <cellStyle name="Accent5" xfId="10164" builtinId="45" hidden="1" customBuiltin="1"/>
    <cellStyle name="Accent5" xfId="10193" builtinId="45" hidden="1" customBuiltin="1"/>
    <cellStyle name="Accent5" xfId="10109" builtinId="45" hidden="1" customBuiltin="1"/>
    <cellStyle name="Accent5" xfId="10039" builtinId="45" hidden="1" customBuiltin="1"/>
    <cellStyle name="Accent5" xfId="10211" builtinId="45" hidden="1" customBuiltin="1"/>
    <cellStyle name="Accent5" xfId="10236" builtinId="45" hidden="1" customBuiltin="1"/>
    <cellStyle name="Accent5" xfId="10260" builtinId="45" hidden="1" customBuiltin="1"/>
    <cellStyle name="Accent5" xfId="10283" builtinId="45" hidden="1" customBuiltin="1"/>
    <cellStyle name="Accent5" xfId="10316" builtinId="45" hidden="1" customBuiltin="1"/>
    <cellStyle name="Accent5" xfId="10353" builtinId="45" hidden="1" customBuiltin="1"/>
    <cellStyle name="Accent5" xfId="10383" builtinId="45" hidden="1" customBuiltin="1"/>
    <cellStyle name="Accent5" xfId="10416" builtinId="45" hidden="1" customBuiltin="1"/>
    <cellStyle name="Accent5" xfId="10444" builtinId="45" hidden="1" customBuiltin="1"/>
    <cellStyle name="Accent5" xfId="10472" builtinId="45" hidden="1" customBuiltin="1"/>
    <cellStyle name="Accent5" xfId="10388" builtinId="45" hidden="1" customBuiltin="1"/>
    <cellStyle name="Accent5" xfId="10314" builtinId="45" hidden="1" customBuiltin="1"/>
    <cellStyle name="Accent5" xfId="10490" builtinId="45" hidden="1" customBuiltin="1"/>
    <cellStyle name="Accent5" xfId="10516" builtinId="45" hidden="1" customBuiltin="1"/>
    <cellStyle name="Accent5" xfId="10538" builtinId="45" hidden="1" customBuiltin="1"/>
    <cellStyle name="Accent5" xfId="10561" builtinId="45" hidden="1" customBuiltin="1"/>
    <cellStyle name="Accent5" xfId="10590" builtinId="45" hidden="1" customBuiltin="1"/>
    <cellStyle name="Accent5" xfId="4831" builtinId="45" hidden="1" customBuiltin="1"/>
    <cellStyle name="Accent5" xfId="8222" builtinId="45" hidden="1" customBuiltin="1"/>
    <cellStyle name="Accent5" xfId="8252" builtinId="45" hidden="1" customBuiltin="1"/>
    <cellStyle name="Accent5" xfId="7678" builtinId="45" hidden="1" customBuiltin="1"/>
    <cellStyle name="Accent5" xfId="7775" builtinId="45" hidden="1" customBuiltin="1"/>
    <cellStyle name="Accent5" xfId="7755" builtinId="45" hidden="1" customBuiltin="1"/>
    <cellStyle name="Accent5" xfId="7950" builtinId="45" hidden="1" customBuiltin="1"/>
    <cellStyle name="Accent5" xfId="4778" builtinId="45" hidden="1" customBuiltin="1"/>
    <cellStyle name="Accent5" xfId="7567" builtinId="45" hidden="1" customBuiltin="1"/>
    <cellStyle name="Accent5" xfId="4628" builtinId="45" hidden="1" customBuiltin="1"/>
    <cellStyle name="Accent5" xfId="5540" builtinId="45" hidden="1" customBuiltin="1"/>
    <cellStyle name="Accent5" xfId="7814" builtinId="45" hidden="1" customBuiltin="1"/>
    <cellStyle name="Accent5" xfId="5817" builtinId="45" hidden="1" customBuiltin="1"/>
    <cellStyle name="Accent5" xfId="4398" builtinId="45" hidden="1" customBuiltin="1"/>
    <cellStyle name="Accent5" xfId="5594" builtinId="45" hidden="1" customBuiltin="1"/>
    <cellStyle name="Accent5" xfId="4557" builtinId="45" hidden="1" customBuiltin="1"/>
    <cellStyle name="Accent5" xfId="5017" builtinId="45" hidden="1" customBuiltin="1"/>
    <cellStyle name="Accent5" xfId="8478" builtinId="45" hidden="1" customBuiltin="1"/>
    <cellStyle name="Accent5" xfId="5725" builtinId="45" hidden="1" customBuiltin="1"/>
    <cellStyle name="Accent5" xfId="4797" builtinId="45" hidden="1" customBuiltin="1"/>
    <cellStyle name="Accent5" xfId="7607" builtinId="45" hidden="1" customBuiltin="1"/>
    <cellStyle name="Accent5" xfId="10724" builtinId="45" hidden="1" customBuiltin="1"/>
    <cellStyle name="Accent5" xfId="7605" builtinId="45" hidden="1" customBuiltin="1"/>
    <cellStyle name="Accent5" xfId="8136" builtinId="45" hidden="1" customBuiltin="1"/>
    <cellStyle name="Accent5" xfId="10870" builtinId="45" hidden="1" customBuiltin="1"/>
    <cellStyle name="Accent5" xfId="8361" builtinId="45" hidden="1" customBuiltin="1"/>
    <cellStyle name="Accent5" xfId="8206" builtinId="45" hidden="1" customBuiltin="1"/>
    <cellStyle name="Accent5" xfId="10660" builtinId="45" hidden="1" customBuiltin="1"/>
    <cellStyle name="Accent5" xfId="5015" builtinId="45" hidden="1" customBuiltin="1"/>
    <cellStyle name="Accent5" xfId="10636" builtinId="45" hidden="1" customBuiltin="1"/>
    <cellStyle name="Accent5" xfId="7662" builtinId="45" hidden="1" customBuiltin="1"/>
    <cellStyle name="Accent5" xfId="5261" builtinId="45" hidden="1" customBuiltin="1"/>
    <cellStyle name="Accent5" xfId="4084" builtinId="45" hidden="1" customBuiltin="1"/>
    <cellStyle name="Accent5" xfId="5071" builtinId="45" hidden="1" customBuiltin="1"/>
    <cellStyle name="Accent5" xfId="6291" builtinId="45" hidden="1" customBuiltin="1"/>
    <cellStyle name="Accent5" xfId="5924" builtinId="45" hidden="1" customBuiltin="1"/>
    <cellStyle name="Accent5" xfId="4163" builtinId="45" hidden="1" customBuiltin="1"/>
    <cellStyle name="Accent5" xfId="5693" builtinId="45" hidden="1" customBuiltin="1"/>
    <cellStyle name="Accent5" xfId="4882" builtinId="45" hidden="1" customBuiltin="1"/>
    <cellStyle name="Accent5" xfId="5388" builtinId="45" hidden="1" customBuiltin="1"/>
    <cellStyle name="Accent5" xfId="6194" builtinId="45" hidden="1" customBuiltin="1"/>
    <cellStyle name="Accent5" xfId="5443" builtinId="45" hidden="1" customBuiltin="1"/>
    <cellStyle name="Accent5" xfId="6148" builtinId="45" hidden="1" customBuiltin="1"/>
    <cellStyle name="Accent5" xfId="6143" builtinId="45" hidden="1" customBuiltin="1"/>
    <cellStyle name="Accent5" xfId="5782" builtinId="45" hidden="1" customBuiltin="1"/>
    <cellStyle name="Accent5" xfId="5096" builtinId="45" hidden="1" customBuiltin="1"/>
    <cellStyle name="Accent5" xfId="5238" builtinId="45" hidden="1" customBuiltin="1"/>
    <cellStyle name="Accent5" xfId="8611" builtinId="45" hidden="1" customBuiltin="1"/>
    <cellStyle name="Accent5" xfId="5230" builtinId="45" hidden="1" customBuiltin="1"/>
    <cellStyle name="Accent5" xfId="10007" builtinId="45" hidden="1" customBuiltin="1"/>
    <cellStyle name="Accent5" xfId="9406" builtinId="45" hidden="1" customBuiltin="1"/>
    <cellStyle name="Accent5" xfId="5369" builtinId="45" hidden="1" customBuiltin="1"/>
    <cellStyle name="Accent5" xfId="4351" builtinId="45" hidden="1" customBuiltin="1"/>
    <cellStyle name="Accent5" xfId="8996" builtinId="45" hidden="1" customBuiltin="1"/>
    <cellStyle name="Accent5" xfId="11030" builtinId="45" hidden="1" customBuiltin="1"/>
    <cellStyle name="Accent5" xfId="11055" builtinId="45" hidden="1" customBuiltin="1"/>
    <cellStyle name="Accent5" xfId="11086" builtinId="45" hidden="1" customBuiltin="1"/>
    <cellStyle name="Accent5" xfId="11114" builtinId="45" hidden="1" customBuiltin="1"/>
    <cellStyle name="Accent5" xfId="11141" builtinId="45" hidden="1" customBuiltin="1"/>
    <cellStyle name="Accent5" xfId="10996" builtinId="45" hidden="1" customBuiltin="1"/>
    <cellStyle name="Accent5" xfId="11187" builtinId="45" hidden="1" customBuiltin="1"/>
    <cellStyle name="Accent5" xfId="11220" builtinId="45" hidden="1" customBuiltin="1"/>
    <cellStyle name="Accent5" xfId="11255" builtinId="45" hidden="1" customBuiltin="1"/>
    <cellStyle name="Accent5" xfId="11290" builtinId="45" hidden="1" customBuiltin="1"/>
    <cellStyle name="Accent5" xfId="11320" builtinId="45" hidden="1" customBuiltin="1"/>
    <cellStyle name="Accent5" xfId="11224" builtinId="45" hidden="1" customBuiltin="1"/>
    <cellStyle name="Accent5" xfId="10986" builtinId="45" hidden="1" customBuiltin="1"/>
    <cellStyle name="Accent5" xfId="11340" builtinId="45" hidden="1" customBuiltin="1"/>
    <cellStyle name="Accent5" xfId="11373" builtinId="45" hidden="1" customBuiltin="1"/>
    <cellStyle name="Accent5" xfId="11402" builtinId="45" hidden="1" customBuiltin="1"/>
    <cellStyle name="Accent5" xfId="11428" builtinId="45" hidden="1" customBuiltin="1"/>
    <cellStyle name="Accent5" xfId="11441" builtinId="45" hidden="1" customBuiltin="1"/>
    <cellStyle name="Accent5" xfId="11484" builtinId="45" hidden="1" customBuiltin="1"/>
    <cellStyle name="Accent5" xfId="11515" builtinId="45" hidden="1" customBuiltin="1"/>
    <cellStyle name="Accent5" xfId="11547" builtinId="45" hidden="1" customBuiltin="1"/>
    <cellStyle name="Accent5" xfId="11577" builtinId="45" hidden="1" customBuiltin="1"/>
    <cellStyle name="Accent5" xfId="11606" builtinId="45" hidden="1" customBuiltin="1"/>
    <cellStyle name="Accent5" xfId="11519" builtinId="45" hidden="1" customBuiltin="1"/>
    <cellStyle name="Accent5" xfId="11439" builtinId="45" hidden="1" customBuiltin="1"/>
    <cellStyle name="Accent5" xfId="11624" builtinId="45" hidden="1" customBuiltin="1"/>
    <cellStyle name="Accent5" xfId="11652" builtinId="45" hidden="1" customBuiltin="1"/>
    <cellStyle name="Accent5" xfId="11681" builtinId="45" hidden="1" customBuiltin="1"/>
    <cellStyle name="Accent5" xfId="11707" builtinId="45" hidden="1" customBuiltin="1"/>
    <cellStyle name="Accent5" xfId="11739" builtinId="45" hidden="1" customBuiltin="1"/>
    <cellStyle name="Accent5" xfId="11782" builtinId="45" hidden="1" customBuiltin="1"/>
    <cellStyle name="Accent5" xfId="11813" builtinId="45" hidden="1" customBuiltin="1"/>
    <cellStyle name="Accent5" xfId="11845" builtinId="45" hidden="1" customBuiltin="1"/>
    <cellStyle name="Accent5" xfId="11874" builtinId="45" hidden="1" customBuiltin="1"/>
    <cellStyle name="Accent5" xfId="11902" builtinId="45" hidden="1" customBuiltin="1"/>
    <cellStyle name="Accent5" xfId="11817" builtinId="45" hidden="1" customBuiltin="1"/>
    <cellStyle name="Accent5" xfId="11737" builtinId="45" hidden="1" customBuiltin="1"/>
    <cellStyle name="Accent5" xfId="11920" builtinId="45" hidden="1" customBuiltin="1"/>
    <cellStyle name="Accent5" xfId="11948" builtinId="45" hidden="1" customBuiltin="1"/>
    <cellStyle name="Accent5" xfId="11979" builtinId="45" hidden="1" customBuiltin="1"/>
    <cellStyle name="Accent5" xfId="12006" builtinId="45" hidden="1" customBuiltin="1"/>
    <cellStyle name="Accent5" xfId="12036" builtinId="45" hidden="1" customBuiltin="1"/>
    <cellStyle name="Accent5" xfId="9997" builtinId="45" hidden="1" customBuiltin="1"/>
    <cellStyle name="Accent5" xfId="10924" builtinId="45" hidden="1" customBuiltin="1"/>
    <cellStyle name="Accent5" xfId="7503" builtinId="45" hidden="1" customBuiltin="1"/>
    <cellStyle name="Accent5" xfId="4538" builtinId="45" hidden="1" customBuiltin="1"/>
    <cellStyle name="Accent5" xfId="10914" builtinId="45" hidden="1" customBuiltin="1"/>
    <cellStyle name="Accent5" xfId="10907" builtinId="45" hidden="1" customBuiltin="1"/>
    <cellStyle name="Accent5" xfId="12181" builtinId="45" hidden="1" customBuiltin="1"/>
    <cellStyle name="Accent5" xfId="12202" builtinId="45" hidden="1" customBuiltin="1"/>
    <cellStyle name="Accent5" xfId="12225" builtinId="45" hidden="1" customBuiltin="1"/>
    <cellStyle name="Accent5" xfId="12246" builtinId="45" hidden="1" customBuiltin="1"/>
    <cellStyle name="Accent5" xfId="12267" builtinId="45" hidden="1" customBuiltin="1"/>
    <cellStyle name="Accent5" xfId="12153" builtinId="45" hidden="1" customBuiltin="1"/>
    <cellStyle name="Accent5" xfId="12310" builtinId="45" hidden="1" customBuiltin="1"/>
    <cellStyle name="Accent5" xfId="12342" builtinId="45" hidden="1" customBuiltin="1"/>
    <cellStyle name="Accent5" xfId="12376" builtinId="45" hidden="1" customBuiltin="1"/>
    <cellStyle name="Accent5" xfId="12407" builtinId="45" hidden="1" customBuiltin="1"/>
    <cellStyle name="Accent5" xfId="12439" builtinId="45" hidden="1" customBuiltin="1"/>
    <cellStyle name="Accent5" xfId="12347" builtinId="45" hidden="1" customBuiltin="1"/>
    <cellStyle name="Accent5" xfId="12147" builtinId="45" hidden="1" customBuiltin="1"/>
    <cellStyle name="Accent5" xfId="12459" builtinId="45" hidden="1" customBuiltin="1"/>
    <cellStyle name="Accent5" xfId="12491" builtinId="45" hidden="1" customBuiltin="1"/>
    <cellStyle name="Accent5" xfId="12517" builtinId="45" hidden="1" customBuiltin="1"/>
    <cellStyle name="Accent5" xfId="12543" builtinId="45" hidden="1" customBuiltin="1"/>
    <cellStyle name="Accent5" xfId="12553" builtinId="45" hidden="1" customBuiltin="1"/>
    <cellStyle name="Accent5" xfId="12593" builtinId="45" hidden="1" customBuiltin="1"/>
    <cellStyle name="Accent5" xfId="12623" builtinId="45" hidden="1" customBuiltin="1"/>
    <cellStyle name="Accent5" xfId="12655" builtinId="45" hidden="1" customBuiltin="1"/>
    <cellStyle name="Accent5" xfId="12683" builtinId="45" hidden="1" customBuiltin="1"/>
    <cellStyle name="Accent5" xfId="12711" builtinId="45" hidden="1" customBuiltin="1"/>
    <cellStyle name="Accent5" xfId="12627" builtinId="45" hidden="1" customBuiltin="1"/>
    <cellStyle name="Accent5" xfId="12551" builtinId="45" hidden="1" customBuiltin="1"/>
    <cellStyle name="Accent5" xfId="12730" builtinId="45" hidden="1" customBuiltin="1"/>
    <cellStyle name="Accent5" xfId="12758" builtinId="45" hidden="1" customBuiltin="1"/>
    <cellStyle name="Accent5" xfId="12787" builtinId="45" hidden="1" customBuiltin="1"/>
    <cellStyle name="Accent5" xfId="12816" builtinId="45" hidden="1" customBuiltin="1"/>
    <cellStyle name="Accent5" xfId="12846" builtinId="45" hidden="1" customBuiltin="1"/>
    <cellStyle name="Accent5" xfId="12886" builtinId="45" hidden="1" customBuiltin="1"/>
    <cellStyle name="Accent5" xfId="12916" builtinId="45" hidden="1" customBuiltin="1"/>
    <cellStyle name="Accent5" xfId="12947" builtinId="45" hidden="1" customBuiltin="1"/>
    <cellStyle name="Accent5" xfId="12975" builtinId="45" hidden="1" customBuiltin="1"/>
    <cellStyle name="Accent5" xfId="13003" builtinId="45" hidden="1" customBuiltin="1"/>
    <cellStyle name="Accent5" xfId="12920" builtinId="45" hidden="1" customBuiltin="1"/>
    <cellStyle name="Accent5" xfId="12844" builtinId="45" hidden="1" customBuiltin="1"/>
    <cellStyle name="Accent5" xfId="13022" builtinId="45" hidden="1" customBuiltin="1"/>
    <cellStyle name="Accent5" xfId="13049" builtinId="45" hidden="1" customBuiltin="1"/>
    <cellStyle name="Accent5" xfId="13076" builtinId="45" hidden="1" customBuiltin="1"/>
    <cellStyle name="Accent5" xfId="13100" builtinId="45" hidden="1" customBuiltin="1"/>
    <cellStyle name="Accent5" xfId="13121" builtinId="45" hidden="1" customBuiltin="1"/>
    <cellStyle name="Accent5" xfId="4288" builtinId="45" hidden="1" customBuiltin="1"/>
    <cellStyle name="Accent5" xfId="4582" builtinId="45" hidden="1" customBuiltin="1"/>
    <cellStyle name="Accent5" xfId="4128" builtinId="45" hidden="1" customBuiltin="1"/>
    <cellStyle name="Accent5" xfId="5862" builtinId="45" hidden="1" customBuiltin="1"/>
    <cellStyle name="Accent5" xfId="4637" builtinId="45" hidden="1" customBuiltin="1"/>
    <cellStyle name="Accent5" xfId="4497" builtinId="45" hidden="1" customBuiltin="1"/>
    <cellStyle name="Accent5" xfId="8344" builtinId="45" hidden="1" customBuiltin="1"/>
    <cellStyle name="Accent5" xfId="12512" builtinId="45" hidden="1" customBuiltin="1"/>
    <cellStyle name="Accent5" xfId="6138" builtinId="45" hidden="1" customBuiltin="1"/>
    <cellStyle name="Accent5" xfId="5944" builtinId="45" hidden="1" customBuiltin="1"/>
    <cellStyle name="Accent5" xfId="5021" builtinId="45" hidden="1" customBuiltin="1"/>
    <cellStyle name="Accent5" xfId="10418" builtinId="45" hidden="1" customBuiltin="1"/>
    <cellStyle name="Accent5" xfId="7837" builtinId="45" hidden="1" customBuiltin="1"/>
    <cellStyle name="Accent5" xfId="4299" builtinId="45" hidden="1" customBuiltin="1"/>
    <cellStyle name="Accent5" xfId="8332" builtinId="45" hidden="1" customBuiltin="1"/>
    <cellStyle name="Accent5" xfId="12803" builtinId="45" hidden="1" customBuiltin="1"/>
    <cellStyle name="Accent5" xfId="13129" builtinId="45" hidden="1" customBuiltin="1"/>
    <cellStyle name="Accent5" xfId="4664" builtinId="45" hidden="1" customBuiltin="1"/>
    <cellStyle name="Accent5" xfId="5773" builtinId="45" hidden="1" customBuiltin="1"/>
    <cellStyle name="Accent5" xfId="13154" builtinId="45" hidden="1" customBuiltin="1"/>
    <cellStyle name="Accent5" xfId="13192" builtinId="45" hidden="1" customBuiltin="1"/>
    <cellStyle name="Accent5" xfId="13228" builtinId="45" hidden="1" customBuiltin="1"/>
    <cellStyle name="Accent5" xfId="13263" builtinId="45" hidden="1" customBuiltin="1"/>
    <cellStyle name="Accent5" xfId="13280" builtinId="45" hidden="1" customBuiltin="1"/>
    <cellStyle name="Accent5" xfId="13325" builtinId="45" hidden="1" customBuiltin="1"/>
    <cellStyle name="Accent5" xfId="13357" builtinId="45" hidden="1" customBuiltin="1"/>
    <cellStyle name="Accent5" xfId="13391" builtinId="45" hidden="1" customBuiltin="1"/>
    <cellStyle name="Accent5" xfId="13423" builtinId="45" hidden="1" customBuiltin="1"/>
    <cellStyle name="Accent5" xfId="13454" builtinId="45" hidden="1" customBuiltin="1"/>
    <cellStyle name="Accent5" xfId="13363" builtinId="45" hidden="1" customBuiltin="1"/>
    <cellStyle name="Accent5" xfId="13278" builtinId="45" hidden="1" customBuiltin="1"/>
    <cellStyle name="Accent5" xfId="13478" builtinId="45" hidden="1" customBuiltin="1"/>
    <cellStyle name="Accent5" xfId="13513" builtinId="45" hidden="1" customBuiltin="1"/>
    <cellStyle name="Accent5" xfId="13549" builtinId="45" hidden="1" customBuiltin="1"/>
    <cellStyle name="Accent5" xfId="13583" builtinId="45" hidden="1" customBuiltin="1"/>
    <cellStyle name="Accent5" xfId="13622" builtinId="45" hidden="1" customBuiltin="1"/>
    <cellStyle name="Accent5" xfId="13667" builtinId="45" hidden="1" customBuiltin="1"/>
    <cellStyle name="Accent5" xfId="13699" builtinId="45" hidden="1" customBuiltin="1"/>
    <cellStyle name="Accent5" xfId="13733" builtinId="45" hidden="1" customBuiltin="1"/>
    <cellStyle name="Accent5" xfId="13765" builtinId="45" hidden="1" customBuiltin="1"/>
    <cellStyle name="Accent5" xfId="13796" builtinId="45" hidden="1" customBuiltin="1"/>
    <cellStyle name="Accent5" xfId="13705" builtinId="45" hidden="1" customBuiltin="1"/>
    <cellStyle name="Accent5" xfId="13620" builtinId="45" hidden="1" customBuiltin="1"/>
    <cellStyle name="Accent5" xfId="13820" builtinId="45" hidden="1" customBuiltin="1"/>
    <cellStyle name="Accent5" xfId="13855" builtinId="45" hidden="1" customBuiltin="1"/>
    <cellStyle name="Accent5" xfId="13891" builtinId="45" hidden="1" customBuiltin="1"/>
    <cellStyle name="Accent5" xfId="13925" builtinId="45" hidden="1" customBuiltin="1"/>
    <cellStyle name="Accent5" xfId="13965" builtinId="45" hidden="1" customBuiltin="1"/>
    <cellStyle name="Accent5" xfId="14324" builtinId="45" hidden="1" customBuiltin="1"/>
    <cellStyle name="Accent5" xfId="14345" builtinId="45" hidden="1" customBuiltin="1"/>
    <cellStyle name="Accent5" xfId="14367" builtinId="45" hidden="1" customBuiltin="1"/>
    <cellStyle name="Accent5" xfId="14389" builtinId="45" hidden="1" customBuiltin="1"/>
    <cellStyle name="Accent5" xfId="14410" builtinId="45" hidden="1" customBuiltin="1"/>
    <cellStyle name="Accent5" xfId="14452" builtinId="45" hidden="1" customBuiltin="1"/>
    <cellStyle name="Accent5" xfId="14856" builtinId="45" hidden="1" customBuiltin="1"/>
    <cellStyle name="Accent5" xfId="14880" builtinId="45" hidden="1" customBuiltin="1"/>
    <cellStyle name="Accent5" xfId="14906" builtinId="45" hidden="1" customBuiltin="1"/>
    <cellStyle name="Accent5" xfId="14930" builtinId="45" hidden="1" customBuiltin="1"/>
    <cellStyle name="Accent5" xfId="14952" builtinId="45" hidden="1" customBuiltin="1"/>
    <cellStyle name="Accent5" xfId="14825" builtinId="45" hidden="1" customBuiltin="1"/>
    <cellStyle name="Accent5" xfId="14993" builtinId="45" hidden="1" customBuiltin="1"/>
    <cellStyle name="Accent5" xfId="15024" builtinId="45" hidden="1" customBuiltin="1"/>
    <cellStyle name="Accent5" xfId="15058" builtinId="45" hidden="1" customBuiltin="1"/>
    <cellStyle name="Accent5" xfId="15091" builtinId="45" hidden="1" customBuiltin="1"/>
    <cellStyle name="Accent5" xfId="15121" builtinId="45" hidden="1" customBuiltin="1"/>
    <cellStyle name="Accent5" xfId="15028" builtinId="45" hidden="1" customBuiltin="1"/>
    <cellStyle name="Accent5" xfId="14817" builtinId="45" hidden="1" customBuiltin="1"/>
    <cellStyle name="Accent5" xfId="15138" builtinId="45" hidden="1" customBuiltin="1"/>
    <cellStyle name="Accent5" xfId="15166" builtinId="45" hidden="1" customBuiltin="1"/>
    <cellStyle name="Accent5" xfId="15189" builtinId="45" hidden="1" customBuiltin="1"/>
    <cellStyle name="Accent5" xfId="15212" builtinId="45" hidden="1" customBuiltin="1"/>
    <cellStyle name="Accent5" xfId="15224" builtinId="45" hidden="1" customBuiltin="1"/>
    <cellStyle name="Accent5" xfId="15259" builtinId="45" hidden="1" customBuiltin="1"/>
    <cellStyle name="Accent5" xfId="15289" builtinId="45" hidden="1" customBuiltin="1"/>
    <cellStyle name="Accent5" xfId="15321" builtinId="45" hidden="1" customBuiltin="1"/>
    <cellStyle name="Accent5" xfId="15350" builtinId="45" hidden="1" customBuiltin="1"/>
    <cellStyle name="Accent5" xfId="15378" builtinId="45" hidden="1" customBuiltin="1"/>
    <cellStyle name="Accent5" xfId="15293" builtinId="45" hidden="1" customBuiltin="1"/>
    <cellStyle name="Accent5" xfId="15222" builtinId="45" hidden="1" customBuiltin="1"/>
    <cellStyle name="Accent5" xfId="15396" builtinId="45" hidden="1" customBuiltin="1"/>
    <cellStyle name="Accent5" xfId="15420" builtinId="45" hidden="1" customBuiltin="1"/>
    <cellStyle name="Accent5" xfId="15445" builtinId="45" hidden="1" customBuiltin="1"/>
    <cellStyle name="Accent5" xfId="15469" builtinId="45" hidden="1" customBuiltin="1"/>
    <cellStyle name="Accent5" xfId="15501" builtinId="45" hidden="1" customBuiltin="1"/>
    <cellStyle name="Accent5" xfId="15537" builtinId="45" hidden="1" customBuiltin="1"/>
    <cellStyle name="Accent5" xfId="15567" builtinId="45" hidden="1" customBuiltin="1"/>
    <cellStyle name="Accent5" xfId="15599" builtinId="45" hidden="1" customBuiltin="1"/>
    <cellStyle name="Accent5" xfId="15627" builtinId="45" hidden="1" customBuiltin="1"/>
    <cellStyle name="Accent5" xfId="15655" builtinId="45" hidden="1" customBuiltin="1"/>
    <cellStyle name="Accent5" xfId="15571" builtinId="45" hidden="1" customBuiltin="1"/>
    <cellStyle name="Accent5" xfId="15499" builtinId="45" hidden="1" customBuiltin="1"/>
    <cellStyle name="Accent5" xfId="15673" builtinId="45" hidden="1" customBuiltin="1"/>
    <cellStyle name="Accent5" xfId="15696" builtinId="45" hidden="1" customBuiltin="1"/>
    <cellStyle name="Accent5" xfId="15720" builtinId="45" hidden="1" customBuiltin="1"/>
    <cellStyle name="Accent5" xfId="15743" builtinId="45" hidden="1" customBuiltin="1"/>
    <cellStyle name="Accent5" xfId="15774" builtinId="45" hidden="1" customBuiltin="1"/>
    <cellStyle name="Accent5" xfId="14619" builtinId="45" hidden="1" customBuiltin="1"/>
    <cellStyle name="Accent5" xfId="14734" builtinId="45" hidden="1" customBuiltin="1"/>
    <cellStyle name="Accent5" xfId="14524" builtinId="45" hidden="1" customBuiltin="1"/>
    <cellStyle name="Accent5" xfId="14603" builtinId="45" hidden="1" customBuiltin="1"/>
    <cellStyle name="Accent5" xfId="14714" builtinId="45" hidden="1" customBuiltin="1"/>
    <cellStyle name="Accent5" xfId="14705" builtinId="45" hidden="1" customBuiltin="1"/>
    <cellStyle name="Accent5" xfId="15924" builtinId="45" hidden="1" customBuiltin="1"/>
    <cellStyle name="Accent5" xfId="15945" builtinId="45" hidden="1" customBuiltin="1"/>
    <cellStyle name="Accent5" xfId="15968" builtinId="45" hidden="1" customBuiltin="1"/>
    <cellStyle name="Accent5" xfId="15989" builtinId="45" hidden="1" customBuiltin="1"/>
    <cellStyle name="Accent5" xfId="16010" builtinId="45" hidden="1" customBuiltin="1"/>
    <cellStyle name="Accent5" xfId="15897" builtinId="45" hidden="1" customBuiltin="1"/>
    <cellStyle name="Accent5" xfId="16048" builtinId="45" hidden="1" customBuiltin="1"/>
    <cellStyle name="Accent5" xfId="16080" builtinId="45" hidden="1" customBuiltin="1"/>
    <cellStyle name="Accent5" xfId="16115" builtinId="45" hidden="1" customBuiltin="1"/>
    <cellStyle name="Accent5" xfId="16145" builtinId="45" hidden="1" customBuiltin="1"/>
    <cellStyle name="Accent5" xfId="16175" builtinId="45" hidden="1" customBuiltin="1"/>
    <cellStyle name="Accent5" xfId="16085" builtinId="45" hidden="1" customBuiltin="1"/>
    <cellStyle name="Accent5" xfId="15892" builtinId="45" hidden="1" customBuiltin="1"/>
    <cellStyle name="Accent5" xfId="16195" builtinId="45" hidden="1" customBuiltin="1"/>
    <cellStyle name="Accent5" xfId="16223" builtinId="45" hidden="1" customBuiltin="1"/>
    <cellStyle name="Accent5" xfId="16247" builtinId="45" hidden="1" customBuiltin="1"/>
    <cellStyle name="Accent5" xfId="16272" builtinId="45" hidden="1" customBuiltin="1"/>
    <cellStyle name="Accent5" xfId="16285" builtinId="45" hidden="1" customBuiltin="1"/>
    <cellStyle name="Accent5" xfId="16320" builtinId="45" hidden="1" customBuiltin="1"/>
    <cellStyle name="Accent5" xfId="16350" builtinId="45" hidden="1" customBuiltin="1"/>
    <cellStyle name="Accent5" xfId="16382" builtinId="45" hidden="1" customBuiltin="1"/>
    <cellStyle name="Accent5" xfId="16409" builtinId="45" hidden="1" customBuiltin="1"/>
    <cellStyle name="Accent5" xfId="16437" builtinId="45" hidden="1" customBuiltin="1"/>
    <cellStyle name="Accent5" xfId="16354" builtinId="45" hidden="1" customBuiltin="1"/>
    <cellStyle name="Accent5" xfId="16283" builtinId="45" hidden="1" customBuiltin="1"/>
    <cellStyle name="Accent5" xfId="16453" builtinId="45" hidden="1" customBuiltin="1"/>
    <cellStyle name="Accent5" xfId="16477" builtinId="45" hidden="1" customBuiltin="1"/>
    <cellStyle name="Accent5" xfId="16499" builtinId="45" hidden="1" customBuiltin="1"/>
    <cellStyle name="Accent5" xfId="16522" builtinId="45" hidden="1" customBuiltin="1"/>
    <cellStyle name="Accent5" xfId="16554" builtinId="45" hidden="1" customBuiltin="1"/>
    <cellStyle name="Accent5" xfId="16590" builtinId="45" hidden="1" customBuiltin="1"/>
    <cellStyle name="Accent5" xfId="16621" builtinId="45" hidden="1" customBuiltin="1"/>
    <cellStyle name="Accent5" xfId="16653" builtinId="45" hidden="1" customBuiltin="1"/>
    <cellStyle name="Accent5" xfId="16681" builtinId="45" hidden="1" customBuiltin="1"/>
    <cellStyle name="Accent5" xfId="16709" builtinId="45" hidden="1" customBuiltin="1"/>
    <cellStyle name="Accent5" xfId="16625" builtinId="45" hidden="1" customBuiltin="1"/>
    <cellStyle name="Accent5" xfId="16552" builtinId="45" hidden="1" customBuiltin="1"/>
    <cellStyle name="Accent5" xfId="16727" builtinId="45" hidden="1" customBuiltin="1"/>
    <cellStyle name="Accent5" xfId="16751" builtinId="45" hidden="1" customBuiltin="1"/>
    <cellStyle name="Accent5" xfId="16772" builtinId="45" hidden="1" customBuiltin="1"/>
    <cellStyle name="Accent5" xfId="16795" builtinId="45" hidden="1" customBuiltin="1"/>
    <cellStyle name="Accent5" xfId="16824" builtinId="45" hidden="1" customBuiltin="1"/>
    <cellStyle name="Accent5" xfId="7877" builtinId="45" hidden="1" customBuiltin="1"/>
    <cellStyle name="Accent5" xfId="14533" builtinId="45" hidden="1" customBuiltin="1"/>
    <cellStyle name="Accent5" xfId="14559" builtinId="45" hidden="1" customBuiltin="1"/>
    <cellStyle name="Accent5" xfId="14073" builtinId="45" hidden="1" customBuiltin="1"/>
    <cellStyle name="Accent5" xfId="14154" builtinId="45" hidden="1" customBuiltin="1"/>
    <cellStyle name="Accent5" xfId="14136" builtinId="45" hidden="1" customBuiltin="1"/>
    <cellStyle name="Accent5" xfId="14291" builtinId="45" hidden="1" customBuiltin="1"/>
    <cellStyle name="Accent5" xfId="4698" builtinId="45" hidden="1" customBuiltin="1"/>
    <cellStyle name="Accent5" xfId="13989" builtinId="45" hidden="1" customBuiltin="1"/>
    <cellStyle name="Accent5" xfId="6232" builtinId="45" hidden="1" customBuiltin="1"/>
    <cellStyle name="Accent5" xfId="9033" builtinId="45" hidden="1" customBuiltin="1"/>
    <cellStyle name="Accent5" xfId="14191" builtinId="45" hidden="1" customBuiltin="1"/>
    <cellStyle name="Accent5" xfId="4597" builtinId="45" hidden="1" customBuiltin="1"/>
    <cellStyle name="Accent5" xfId="10861" builtinId="45" hidden="1" customBuiltin="1"/>
    <cellStyle name="Accent5" xfId="4295" builtinId="45" hidden="1" customBuiltin="1"/>
    <cellStyle name="Accent5" xfId="7956" builtinId="45" hidden="1" customBuiltin="1"/>
    <cellStyle name="Accent5" xfId="6123" builtinId="45" hidden="1" customBuiltin="1"/>
    <cellStyle name="Accent5" xfId="14753" builtinId="45" hidden="1" customBuiltin="1"/>
    <cellStyle name="Accent5" xfId="5266" builtinId="45" hidden="1" customBuiltin="1"/>
    <cellStyle name="Accent5" xfId="5880" builtinId="45" hidden="1" customBuiltin="1"/>
    <cellStyle name="Accent5" xfId="14022" builtinId="45" hidden="1" customBuiltin="1"/>
    <cellStyle name="Accent5" xfId="16933" builtinId="45" hidden="1" customBuiltin="1"/>
    <cellStyle name="Accent5" xfId="14020" builtinId="45" hidden="1" customBuiltin="1"/>
    <cellStyle name="Accent5" xfId="14465" builtinId="45" hidden="1" customBuiltin="1"/>
    <cellStyle name="Accent5" xfId="17041" builtinId="45" hidden="1" customBuiltin="1"/>
    <cellStyle name="Accent5" xfId="14655" builtinId="45" hidden="1" customBuiltin="1"/>
    <cellStyle name="Accent5" xfId="14521" builtinId="45" hidden="1" customBuiltin="1"/>
    <cellStyle name="Accent5" xfId="16877" builtinId="45" hidden="1" customBuiltin="1"/>
    <cellStyle name="Accent5" xfId="6226" builtinId="45" hidden="1" customBuiltin="1"/>
    <cellStyle name="Accent5" xfId="16855" builtinId="45" hidden="1" customBuiltin="1"/>
    <cellStyle name="Accent5" xfId="14064" builtinId="45" hidden="1" customBuiltin="1"/>
    <cellStyle name="Accent5" xfId="5622" builtinId="45" hidden="1" customBuiltin="1"/>
    <cellStyle name="Accent5" xfId="7631" builtinId="45" hidden="1" customBuiltin="1"/>
    <cellStyle name="Accent5" xfId="10614" builtinId="45" hidden="1" customBuiltin="1"/>
    <cellStyle name="Accent5" xfId="11908" builtinId="45" hidden="1" customBuiltin="1"/>
    <cellStyle name="Accent5" xfId="4232" builtinId="45" hidden="1" customBuiltin="1"/>
    <cellStyle name="Accent5" xfId="10845" builtinId="45" hidden="1" customBuiltin="1"/>
    <cellStyle name="Accent5" xfId="4193" builtinId="45" hidden="1" customBuiltin="1"/>
    <cellStyle name="Accent5" xfId="5940" builtinId="45" hidden="1" customBuiltin="1"/>
    <cellStyle name="Accent5" xfId="4707" builtinId="45" hidden="1" customBuiltin="1"/>
    <cellStyle name="Accent5" xfId="8403" builtinId="45" hidden="1" customBuiltin="1"/>
    <cellStyle name="Accent5" xfId="8374" builtinId="45" hidden="1" customBuiltin="1"/>
    <cellStyle name="Accent5" xfId="10873" builtinId="45" hidden="1" customBuiltin="1"/>
    <cellStyle name="Accent5" xfId="5083" builtinId="45" hidden="1" customBuiltin="1"/>
    <cellStyle name="Accent5" xfId="8326" builtinId="45" hidden="1" customBuiltin="1"/>
    <cellStyle name="Accent5" xfId="5531" builtinId="45" hidden="1" customBuiltin="1"/>
    <cellStyle name="Accent5" xfId="6253" builtinId="45" hidden="1" customBuiltin="1"/>
    <cellStyle name="Accent5" xfId="14883" builtinId="45" hidden="1" customBuiltin="1"/>
    <cellStyle name="Accent5" xfId="10810" builtinId="45" hidden="1" customBuiltin="1"/>
    <cellStyle name="Accent5" xfId="16248" builtinId="45" hidden="1" customBuiltin="1"/>
    <cellStyle name="Accent5" xfId="15660" builtinId="45" hidden="1" customBuiltin="1"/>
    <cellStyle name="Accent5" xfId="8512" builtinId="45" hidden="1" customBuiltin="1"/>
    <cellStyle name="Accent5" xfId="5874" builtinId="45" hidden="1" customBuiltin="1"/>
    <cellStyle name="Accent5" xfId="15260" builtinId="45" hidden="1" customBuiltin="1"/>
    <cellStyle name="Accent5" xfId="17185" builtinId="45" hidden="1" customBuiltin="1"/>
    <cellStyle name="Accent5" xfId="17210" builtinId="45" hidden="1" customBuiltin="1"/>
    <cellStyle name="Accent5" xfId="17239" builtinId="45" hidden="1" customBuiltin="1"/>
    <cellStyle name="Accent5" xfId="17265" builtinId="45" hidden="1" customBuiltin="1"/>
    <cellStyle name="Accent5" xfId="17290" builtinId="45" hidden="1" customBuiltin="1"/>
    <cellStyle name="Accent5" xfId="17153" builtinId="45" hidden="1" customBuiltin="1"/>
    <cellStyle name="Accent5" xfId="17334" builtinId="45" hidden="1" customBuiltin="1"/>
    <cellStyle name="Accent5" xfId="17367" builtinId="45" hidden="1" customBuiltin="1"/>
    <cellStyle name="Accent5" xfId="17401" builtinId="45" hidden="1" customBuiltin="1"/>
    <cellStyle name="Accent5" xfId="17434" builtinId="45" hidden="1" customBuiltin="1"/>
    <cellStyle name="Accent5" xfId="17465" builtinId="45" hidden="1" customBuiltin="1"/>
    <cellStyle name="Accent5" xfId="17371" builtinId="45" hidden="1" customBuiltin="1"/>
    <cellStyle name="Accent5" xfId="17146" builtinId="45" hidden="1" customBuiltin="1"/>
    <cellStyle name="Accent5" xfId="17484" builtinId="45" hidden="1" customBuiltin="1"/>
    <cellStyle name="Accent5" xfId="17514" builtinId="45" hidden="1" customBuiltin="1"/>
    <cellStyle name="Accent5" xfId="17541" builtinId="45" hidden="1" customBuiltin="1"/>
    <cellStyle name="Accent5" xfId="17566" builtinId="45" hidden="1" customBuiltin="1"/>
    <cellStyle name="Accent5" xfId="17578" builtinId="45" hidden="1" customBuiltin="1"/>
    <cellStyle name="Accent5" xfId="17616" builtinId="45" hidden="1" customBuiltin="1"/>
    <cellStyle name="Accent5" xfId="17646" builtinId="45" hidden="1" customBuiltin="1"/>
    <cellStyle name="Accent5" xfId="17677" builtinId="45" hidden="1" customBuiltin="1"/>
    <cellStyle name="Accent5" xfId="17707" builtinId="45" hidden="1" customBuiltin="1"/>
    <cellStyle name="Accent5" xfId="17736" builtinId="45" hidden="1" customBuiltin="1"/>
    <cellStyle name="Accent5" xfId="17650" builtinId="45" hidden="1" customBuiltin="1"/>
    <cellStyle name="Accent5" xfId="17576" builtinId="45" hidden="1" customBuiltin="1"/>
    <cellStyle name="Accent5" xfId="17754" builtinId="45" hidden="1" customBuiltin="1"/>
    <cellStyle name="Accent5" xfId="17780" builtinId="45" hidden="1" customBuiltin="1"/>
    <cellStyle name="Accent5" xfId="17806" builtinId="45" hidden="1" customBuiltin="1"/>
    <cellStyle name="Accent5" xfId="17830" builtinId="45" hidden="1" customBuiltin="1"/>
    <cellStyle name="Accent5" xfId="17862" builtinId="45" hidden="1" customBuiltin="1"/>
    <cellStyle name="Accent5" xfId="17900" builtinId="45" hidden="1" customBuiltin="1"/>
    <cellStyle name="Accent5" xfId="17930" builtinId="45" hidden="1" customBuiltin="1"/>
    <cellStyle name="Accent5" xfId="17961" builtinId="45" hidden="1" customBuiltin="1"/>
    <cellStyle name="Accent5" xfId="17992" builtinId="45" hidden="1" customBuiltin="1"/>
    <cellStyle name="Accent5" xfId="18020" builtinId="45" hidden="1" customBuiltin="1"/>
    <cellStyle name="Accent5" xfId="17934" builtinId="45" hidden="1" customBuiltin="1"/>
    <cellStyle name="Accent5" xfId="17860" builtinId="45" hidden="1" customBuiltin="1"/>
    <cellStyle name="Accent5" xfId="18037" builtinId="45" hidden="1" customBuiltin="1"/>
    <cellStyle name="Accent5" xfId="18062" builtinId="45" hidden="1" customBuiltin="1"/>
    <cellStyle name="Accent5" xfId="18087" builtinId="45" hidden="1" customBuiltin="1"/>
    <cellStyle name="Accent5" xfId="18112" builtinId="45" hidden="1" customBuiltin="1"/>
    <cellStyle name="Accent5" xfId="18142" builtinId="45" hidden="1" customBuiltin="1"/>
    <cellStyle name="Accent5" xfId="16237" builtinId="45" hidden="1" customBuiltin="1"/>
    <cellStyle name="Accent5" xfId="17091" builtinId="45" hidden="1" customBuiltin="1"/>
    <cellStyle name="Accent5" xfId="13938" builtinId="45" hidden="1" customBuiltin="1"/>
    <cellStyle name="Accent5" xfId="8181" builtinId="45" hidden="1" customBuiltin="1"/>
    <cellStyle name="Accent5" xfId="17082" builtinId="45" hidden="1" customBuiltin="1"/>
    <cellStyle name="Accent5" xfId="17075" builtinId="45" hidden="1" customBuiltin="1"/>
    <cellStyle name="Accent5" xfId="18286" builtinId="45" hidden="1" customBuiltin="1"/>
    <cellStyle name="Accent5" xfId="18307" builtinId="45" hidden="1" customBuiltin="1"/>
    <cellStyle name="Accent5" xfId="18330" builtinId="45" hidden="1" customBuiltin="1"/>
    <cellStyle name="Accent5" xfId="18351" builtinId="45" hidden="1" customBuiltin="1"/>
    <cellStyle name="Accent5" xfId="18372" builtinId="45" hidden="1" customBuiltin="1"/>
    <cellStyle name="Accent5" xfId="18259" builtinId="45" hidden="1" customBuiltin="1"/>
    <cellStyle name="Accent5" xfId="18413" builtinId="45" hidden="1" customBuiltin="1"/>
    <cellStyle name="Accent5" xfId="18445" builtinId="45" hidden="1" customBuiltin="1"/>
    <cellStyle name="Accent5" xfId="18478" builtinId="45" hidden="1" customBuiltin="1"/>
    <cellStyle name="Accent5" xfId="18511" builtinId="45" hidden="1" customBuiltin="1"/>
    <cellStyle name="Accent5" xfId="18541" builtinId="45" hidden="1" customBuiltin="1"/>
    <cellStyle name="Accent5" xfId="18449" builtinId="45" hidden="1" customBuiltin="1"/>
    <cellStyle name="Accent5" xfId="18254" builtinId="45" hidden="1" customBuiltin="1"/>
    <cellStyle name="Accent5" xfId="18559" builtinId="45" hidden="1" customBuiltin="1"/>
    <cellStyle name="Accent5" xfId="18589" builtinId="45" hidden="1" customBuiltin="1"/>
    <cellStyle name="Accent5" xfId="18615" builtinId="45" hidden="1" customBuiltin="1"/>
    <cellStyle name="Accent5" xfId="18640" builtinId="45" hidden="1" customBuiltin="1"/>
    <cellStyle name="Accent5" xfId="18651" builtinId="45" hidden="1" customBuiltin="1"/>
    <cellStyle name="Accent5" xfId="18689" builtinId="45" hidden="1" customBuiltin="1"/>
    <cellStyle name="Accent5" xfId="18720" builtinId="45" hidden="1" customBuiltin="1"/>
    <cellStyle name="Accent5" xfId="18751" builtinId="45" hidden="1" customBuiltin="1"/>
    <cellStyle name="Accent5" xfId="18780" builtinId="45" hidden="1" customBuiltin="1"/>
    <cellStyle name="Accent5" xfId="18809" builtinId="45" hidden="1" customBuiltin="1"/>
    <cellStyle name="Accent5" xfId="18724" builtinId="45" hidden="1" customBuiltin="1"/>
    <cellStyle name="Accent5" xfId="18649" builtinId="45" hidden="1" customBuiltin="1"/>
    <cellStyle name="Accent5" xfId="18826" builtinId="45" hidden="1" customBuiltin="1"/>
    <cellStyle name="Accent5" xfId="18854" builtinId="45" hidden="1" customBuiltin="1"/>
    <cellStyle name="Accent5" xfId="18879" builtinId="45" hidden="1" customBuiltin="1"/>
    <cellStyle name="Accent5" xfId="18903" builtinId="45" hidden="1" customBuiltin="1"/>
    <cellStyle name="Accent5" xfId="18934" builtinId="45" hidden="1" customBuiltin="1"/>
    <cellStyle name="Accent5" xfId="18972" builtinId="45" hidden="1" customBuiltin="1"/>
    <cellStyle name="Accent5" xfId="19002" builtinId="45" hidden="1" customBuiltin="1"/>
    <cellStyle name="Accent5" xfId="19033" builtinId="45" hidden="1" customBuiltin="1"/>
    <cellStyle name="Accent5" xfId="19064" builtinId="45" hidden="1" customBuiltin="1"/>
    <cellStyle name="Accent5" xfId="19092" builtinId="45" hidden="1" customBuiltin="1"/>
    <cellStyle name="Accent5" xfId="19006" builtinId="45" hidden="1" customBuiltin="1"/>
    <cellStyle name="Accent5" xfId="18932" builtinId="45" hidden="1" customBuiltin="1"/>
    <cellStyle name="Accent5" xfId="19109" builtinId="45" hidden="1" customBuiltin="1"/>
    <cellStyle name="Accent5" xfId="19134" builtinId="45" hidden="1" customBuiltin="1"/>
    <cellStyle name="Accent5" xfId="19157" builtinId="45" hidden="1" customBuiltin="1"/>
    <cellStyle name="Accent5" xfId="19181" builtinId="45" hidden="1" customBuiltin="1"/>
    <cellStyle name="Accent5" xfId="19202" builtinId="45" hidden="1" customBuiltin="1"/>
    <cellStyle name="Accent5" xfId="4199" builtinId="45" hidden="1" customBuiltin="1"/>
    <cellStyle name="Accent5" xfId="6239" builtinId="45" hidden="1" customBuiltin="1"/>
    <cellStyle name="Accent5" xfId="5644" builtinId="45" hidden="1" customBuiltin="1"/>
    <cellStyle name="Accent5" xfId="4483" builtinId="45" hidden="1" customBuiltin="1"/>
    <cellStyle name="Accent5" xfId="9420" builtinId="45" hidden="1" customBuiltin="1"/>
    <cellStyle name="Accent5" xfId="8331" builtinId="45" hidden="1" customBuiltin="1"/>
    <cellStyle name="Accent5" xfId="14637" builtinId="45" hidden="1" customBuiltin="1"/>
    <cellStyle name="Accent5" xfId="18610" builtinId="45" hidden="1" customBuiltin="1"/>
    <cellStyle name="Accent5" xfId="8526" builtinId="45" hidden="1" customBuiltin="1"/>
    <cellStyle name="Accent5" xfId="11811" builtinId="45" hidden="1" customBuiltin="1"/>
    <cellStyle name="Accent5" xfId="8174" builtinId="45" hidden="1" customBuiltin="1"/>
    <cellStyle name="Accent5" xfId="16655" builtinId="45" hidden="1" customBuiltin="1"/>
    <cellStyle name="Accent5" xfId="14209" builtinId="45" hidden="1" customBuiltin="1"/>
    <cellStyle name="Accent5" xfId="7882" builtinId="45" hidden="1" customBuiltin="1"/>
    <cellStyle name="Accent5" xfId="14627" builtinId="45" hidden="1" customBuiltin="1"/>
    <cellStyle name="Accent5" xfId="18893" builtinId="45" hidden="1" customBuiltin="1"/>
    <cellStyle name="Accent5" xfId="19210" builtinId="45" hidden="1" customBuiltin="1"/>
    <cellStyle name="Accent5" xfId="4621" builtinId="45" hidden="1" customBuiltin="1"/>
    <cellStyle name="Accent5" xfId="8328" builtinId="45" hidden="1" customBuiltin="1"/>
    <cellStyle name="Accent5" xfId="19235" builtinId="45" hidden="1" customBuiltin="1"/>
    <cellStyle name="Accent5" xfId="19274" builtinId="45" hidden="1" customBuiltin="1"/>
    <cellStyle name="Accent5" xfId="19311" builtinId="45" hidden="1" customBuiltin="1"/>
    <cellStyle name="Accent5" xfId="19346" builtinId="45" hidden="1" customBuiltin="1"/>
    <cellStyle name="Accent5" xfId="19363" builtinId="45" hidden="1" customBuiltin="1"/>
    <cellStyle name="Accent5" xfId="19408" builtinId="45" hidden="1" customBuiltin="1"/>
    <cellStyle name="Accent5" xfId="19440" builtinId="45" hidden="1" customBuiltin="1"/>
    <cellStyle name="Accent5" xfId="19474" builtinId="45" hidden="1" customBuiltin="1"/>
    <cellStyle name="Accent5" xfId="19506" builtinId="45" hidden="1" customBuiltin="1"/>
    <cellStyle name="Accent5" xfId="19537" builtinId="45" hidden="1" customBuiltin="1"/>
    <cellStyle name="Accent5" xfId="19446" builtinId="45" hidden="1" customBuiltin="1"/>
    <cellStyle name="Accent5" xfId="19361" builtinId="45" hidden="1" customBuiltin="1"/>
    <cellStyle name="Accent5" xfId="19561" builtinId="45" hidden="1" customBuiltin="1"/>
    <cellStyle name="Accent5" xfId="19596" builtinId="45" hidden="1" customBuiltin="1"/>
    <cellStyle name="Accent5" xfId="19632" builtinId="45" hidden="1" customBuiltin="1"/>
    <cellStyle name="Accent5" xfId="19666" builtinId="45" hidden="1" customBuiltin="1"/>
    <cellStyle name="Accent5" xfId="19705" builtinId="45" hidden="1" customBuiltin="1"/>
    <cellStyle name="Accent5" xfId="19750" builtinId="45" hidden="1" customBuiltin="1"/>
    <cellStyle name="Accent5" xfId="19782" builtinId="45" hidden="1" customBuiltin="1"/>
    <cellStyle name="Accent5" xfId="19816" builtinId="45" hidden="1" customBuiltin="1"/>
    <cellStyle name="Accent5" xfId="19848" builtinId="45" hidden="1" customBuiltin="1"/>
    <cellStyle name="Accent5" xfId="19879" builtinId="45" hidden="1" customBuiltin="1"/>
    <cellStyle name="Accent5" xfId="19788" builtinId="45" hidden="1" customBuiltin="1"/>
    <cellStyle name="Accent5" xfId="19703" builtinId="45" hidden="1" customBuiltin="1"/>
    <cellStyle name="Accent5" xfId="19903" builtinId="45" hidden="1" customBuiltin="1"/>
    <cellStyle name="Accent5" xfId="19938" builtinId="45" hidden="1" customBuiltin="1"/>
    <cellStyle name="Accent5" xfId="19974" builtinId="45" hidden="1" customBuiltin="1"/>
    <cellStyle name="Accent5" xfId="20008" builtinId="45" hidden="1" customBuiltin="1"/>
    <cellStyle name="Accent5" xfId="20041" builtinId="45" hidden="1" customBuiltin="1"/>
    <cellStyle name="Accent5" xfId="20148" builtinId="45" hidden="1" customBuiltin="1"/>
    <cellStyle name="Accent5" xfId="20169" builtinId="45" hidden="1" customBuiltin="1"/>
    <cellStyle name="Accent5" xfId="20192" builtinId="45" hidden="1" customBuiltin="1"/>
    <cellStyle name="Accent5" xfId="20214" builtinId="45" hidden="1" customBuiltin="1"/>
    <cellStyle name="Accent5" xfId="20235" builtinId="45" hidden="1" customBuiltin="1"/>
    <cellStyle name="Accent5" xfId="20269" builtinId="45" hidden="1" customBuiltin="1"/>
    <cellStyle name="Accent5" xfId="20469" builtinId="45" hidden="1" customBuiltin="1"/>
    <cellStyle name="Accent5" xfId="20493" builtinId="45" hidden="1" customBuiltin="1"/>
    <cellStyle name="Accent5" xfId="20522" builtinId="45" hidden="1" customBuiltin="1"/>
    <cellStyle name="Accent5" xfId="20548" builtinId="45" hidden="1" customBuiltin="1"/>
    <cellStyle name="Accent5" xfId="20573" builtinId="45" hidden="1" customBuiltin="1"/>
    <cellStyle name="Accent5" xfId="20437" builtinId="45" hidden="1" customBuiltin="1"/>
    <cellStyle name="Accent5" xfId="20616" builtinId="45" hidden="1" customBuiltin="1"/>
    <cellStyle name="Accent5" xfId="20649" builtinId="45" hidden="1" customBuiltin="1"/>
    <cellStyle name="Accent5" xfId="20682" builtinId="45" hidden="1" customBuiltin="1"/>
    <cellStyle name="Accent5" xfId="20715" builtinId="45" hidden="1" customBuiltin="1"/>
    <cellStyle name="Accent5" xfId="20746" builtinId="45" hidden="1" customBuiltin="1"/>
    <cellStyle name="Accent5" xfId="20653" builtinId="45" hidden="1" customBuiltin="1"/>
    <cellStyle name="Accent5" xfId="20430" builtinId="45" hidden="1" customBuiltin="1"/>
    <cellStyle name="Accent5" xfId="20764" builtinId="45" hidden="1" customBuiltin="1"/>
    <cellStyle name="Accent5" xfId="20794" builtinId="45" hidden="1" customBuiltin="1"/>
    <cellStyle name="Accent5" xfId="20821" builtinId="45" hidden="1" customBuiltin="1"/>
    <cellStyle name="Accent5" xfId="20845" builtinId="45" hidden="1" customBuiltin="1"/>
    <cellStyle name="Accent5" xfId="20857" builtinId="45" hidden="1" customBuiltin="1"/>
    <cellStyle name="Accent5" xfId="20895" builtinId="45" hidden="1" customBuiltin="1"/>
    <cellStyle name="Accent5" xfId="20925" builtinId="45" hidden="1" customBuiltin="1"/>
    <cellStyle name="Accent5" xfId="20956" builtinId="45" hidden="1" customBuiltin="1"/>
    <cellStyle name="Accent5" xfId="20986" builtinId="45" hidden="1" customBuiltin="1"/>
    <cellStyle name="Accent5" xfId="21014" builtinId="45" hidden="1" customBuiltin="1"/>
    <cellStyle name="Accent5" xfId="20929" builtinId="45" hidden="1" customBuiltin="1"/>
    <cellStyle name="Accent5" xfId="20855" builtinId="45" hidden="1" customBuiltin="1"/>
    <cellStyle name="Accent5" xfId="21031" builtinId="45" hidden="1" customBuiltin="1"/>
    <cellStyle name="Accent5" xfId="21056" builtinId="45" hidden="1" customBuiltin="1"/>
    <cellStyle name="Accent5" xfId="21080" builtinId="45" hidden="1" customBuiltin="1"/>
    <cellStyle name="Accent5" xfId="21103" builtinId="45" hidden="1" customBuiltin="1"/>
    <cellStyle name="Accent5" xfId="21134" builtinId="45" hidden="1" customBuiltin="1"/>
    <cellStyle name="Accent5" xfId="21172" builtinId="45" hidden="1" customBuiltin="1"/>
    <cellStyle name="Accent5" xfId="21202" builtinId="45" hidden="1" customBuiltin="1"/>
    <cellStyle name="Accent5" xfId="21233" builtinId="45" hidden="1" customBuiltin="1"/>
    <cellStyle name="Accent5" xfId="21263" builtinId="45" hidden="1" customBuiltin="1"/>
    <cellStyle name="Accent5" xfId="21291" builtinId="45" hidden="1" customBuiltin="1"/>
    <cellStyle name="Accent5" xfId="21206" builtinId="45" hidden="1" customBuiltin="1"/>
    <cellStyle name="Accent5" xfId="21132" builtinId="45" hidden="1" customBuiltin="1"/>
    <cellStyle name="Accent5" xfId="21308" builtinId="45" hidden="1" customBuiltin="1"/>
    <cellStyle name="Accent5" xfId="21333" builtinId="45" hidden="1" customBuiltin="1"/>
    <cellStyle name="Accent5" xfId="21358" builtinId="45" hidden="1" customBuiltin="1"/>
    <cellStyle name="Accent5" xfId="21381" builtinId="45" hidden="1" customBuiltin="1"/>
    <cellStyle name="Accent5" xfId="21411" builtinId="45" hidden="1" customBuiltin="1"/>
    <cellStyle name="Accent5" xfId="20326" builtinId="45" hidden="1" customBuiltin="1"/>
    <cellStyle name="Accent5" xfId="20375" builtinId="45" hidden="1" customBuiltin="1"/>
    <cellStyle name="Accent5" xfId="20302" builtinId="45" hidden="1" customBuiltin="1"/>
    <cellStyle name="Accent5" xfId="20323" builtinId="45" hidden="1" customBuiltin="1"/>
    <cellStyle name="Accent5" xfId="20366" builtinId="45" hidden="1" customBuiltin="1"/>
    <cellStyle name="Accent5" xfId="20359" builtinId="45" hidden="1" customBuiltin="1"/>
    <cellStyle name="Accent5" xfId="21555" builtinId="45" hidden="1" customBuiltin="1"/>
    <cellStyle name="Accent5" xfId="21576" builtinId="45" hidden="1" customBuiltin="1"/>
    <cellStyle name="Accent5" xfId="21599" builtinId="45" hidden="1" customBuiltin="1"/>
    <cellStyle name="Accent5" xfId="21620" builtinId="45" hidden="1" customBuiltin="1"/>
    <cellStyle name="Accent5" xfId="21641" builtinId="45" hidden="1" customBuiltin="1"/>
    <cellStyle name="Accent5" xfId="21528" builtinId="45" hidden="1" customBuiltin="1"/>
    <cellStyle name="Accent5" xfId="21682" builtinId="45" hidden="1" customBuiltin="1"/>
    <cellStyle name="Accent5" xfId="21714" builtinId="45" hidden="1" customBuiltin="1"/>
    <cellStyle name="Accent5" xfId="21747" builtinId="45" hidden="1" customBuiltin="1"/>
    <cellStyle name="Accent5" xfId="21779" builtinId="45" hidden="1" customBuiltin="1"/>
    <cellStyle name="Accent5" xfId="21809" builtinId="45" hidden="1" customBuiltin="1"/>
    <cellStyle name="Accent5" xfId="21718" builtinId="45" hidden="1" customBuiltin="1"/>
    <cellStyle name="Accent5" xfId="21523" builtinId="45" hidden="1" customBuiltin="1"/>
    <cellStyle name="Accent5" xfId="21826" builtinId="45" hidden="1" customBuiltin="1"/>
    <cellStyle name="Accent5" xfId="21854" builtinId="45" hidden="1" customBuiltin="1"/>
    <cellStyle name="Accent5" xfId="21878" builtinId="45" hidden="1" customBuiltin="1"/>
    <cellStyle name="Accent5" xfId="21902" builtinId="45" hidden="1" customBuiltin="1"/>
    <cellStyle name="Accent5" xfId="21913" builtinId="45" hidden="1" customBuiltin="1"/>
    <cellStyle name="Accent5" xfId="21951" builtinId="45" hidden="1" customBuiltin="1"/>
    <cellStyle name="Accent5" xfId="21981" builtinId="45" hidden="1" customBuiltin="1"/>
    <cellStyle name="Accent5" xfId="22012" builtinId="45" hidden="1" customBuiltin="1"/>
    <cellStyle name="Accent5" xfId="22041" builtinId="45" hidden="1" customBuiltin="1"/>
    <cellStyle name="Accent5" xfId="22069" builtinId="45" hidden="1" customBuiltin="1"/>
    <cellStyle name="Accent5" xfId="21985" builtinId="45" hidden="1" customBuiltin="1"/>
    <cellStyle name="Accent5" xfId="21911" builtinId="45" hidden="1" customBuiltin="1"/>
    <cellStyle name="Accent5" xfId="22085" builtinId="45" hidden="1" customBuiltin="1"/>
    <cellStyle name="Accent5" xfId="22110" builtinId="45" hidden="1" customBuiltin="1"/>
    <cellStyle name="Accent5" xfId="22135" builtinId="45" hidden="1" customBuiltin="1"/>
    <cellStyle name="Accent5" xfId="22159" builtinId="45" hidden="1" customBuiltin="1"/>
    <cellStyle name="Accent5" xfId="22189" builtinId="45" hidden="1" customBuiltin="1"/>
    <cellStyle name="Accent5" xfId="22227" builtinId="45" hidden="1" customBuiltin="1"/>
    <cellStyle name="Accent5" xfId="22257" builtinId="45" hidden="1" customBuiltin="1"/>
    <cellStyle name="Accent5" xfId="22288" builtinId="45" hidden="1" customBuiltin="1"/>
    <cellStyle name="Accent5" xfId="22318" builtinId="45" hidden="1" customBuiltin="1"/>
    <cellStyle name="Accent5" xfId="22346" builtinId="45" hidden="1" customBuiltin="1"/>
    <cellStyle name="Accent5" xfId="22261" builtinId="45" hidden="1" customBuiltin="1"/>
    <cellStyle name="Accent5" xfId="22187" builtinId="45" hidden="1" customBuiltin="1"/>
    <cellStyle name="Accent5" xfId="22363" builtinId="45" hidden="1" customBuiltin="1"/>
    <cellStyle name="Accent5" xfId="22388" builtinId="45" hidden="1" customBuiltin="1"/>
    <cellStyle name="Accent5" xfId="22411" builtinId="45" hidden="1" customBuiltin="1"/>
    <cellStyle name="Accent5" xfId="22434" builtinId="45" hidden="1" customBuiltin="1"/>
    <cellStyle name="Accent5" xfId="22455" builtinId="45" hidden="1" customBuiltin="1"/>
    <cellStyle name="Accent5" xfId="5437" builtinId="45" hidden="1" customBuiltin="1"/>
    <cellStyle name="Accent5" xfId="6244" builtinId="45" hidden="1" customBuiltin="1"/>
    <cellStyle name="Accent5" xfId="14103" builtinId="45" hidden="1" customBuiltin="1"/>
    <cellStyle name="Accent5" xfId="5428" builtinId="45" hidden="1" customBuiltin="1"/>
    <cellStyle name="Accent5" xfId="14044" builtinId="45" hidden="1" customBuiltin="1"/>
    <cellStyle name="Accent5" xfId="7749" builtinId="45" hidden="1" customBuiltin="1"/>
    <cellStyle name="Accent5" xfId="4515" builtinId="45" hidden="1" customBuiltin="1"/>
    <cellStyle name="Accent5" xfId="21874" builtinId="45" hidden="1" customBuiltin="1"/>
    <cellStyle name="Accent5" xfId="20054" builtinId="45" hidden="1" customBuiltin="1"/>
    <cellStyle name="Accent5" xfId="17328" builtinId="45" hidden="1" customBuiltin="1"/>
    <cellStyle name="Accent5" xfId="4186" builtinId="45" hidden="1" customBuiltin="1"/>
    <cellStyle name="Accent5" xfId="20099" builtinId="45" hidden="1" customBuiltin="1"/>
    <cellStyle name="Accent5" xfId="13937" builtinId="45" hidden="1" customBuiltin="1"/>
    <cellStyle name="Accent5" xfId="4334" builtinId="45" hidden="1" customBuiltin="1"/>
    <cellStyle name="Accent5" xfId="11679" builtinId="45" hidden="1" customBuiltin="1"/>
    <cellStyle name="Accent5" xfId="22149" builtinId="45" hidden="1" customBuiltin="1"/>
    <cellStyle name="Accent5" xfId="22463" builtinId="45" hidden="1" customBuiltin="1"/>
    <cellStyle name="Accent5" xfId="10618" builtinId="45" hidden="1" customBuiltin="1"/>
    <cellStyle name="Accent5" xfId="20050" builtinId="45" hidden="1" customBuiltin="1"/>
    <cellStyle name="Accent5" xfId="22488" builtinId="45" hidden="1" customBuiltin="1"/>
    <cellStyle name="Accent5" xfId="22527" builtinId="45" hidden="1" customBuiltin="1"/>
    <cellStyle name="Accent5" xfId="22564" builtinId="45" hidden="1" customBuiltin="1"/>
    <cellStyle name="Accent5" xfId="22599" builtinId="45" hidden="1" customBuiltin="1"/>
    <cellStyle name="Accent5" xfId="22616" builtinId="45" hidden="1" customBuiltin="1"/>
    <cellStyle name="Accent5" xfId="22661" builtinId="45" hidden="1" customBuiltin="1"/>
    <cellStyle name="Accent5" xfId="22693" builtinId="45" hidden="1" customBuiltin="1"/>
    <cellStyle name="Accent5" xfId="22727" builtinId="45" hidden="1" customBuiltin="1"/>
    <cellStyle name="Accent5" xfId="22759" builtinId="45" hidden="1" customBuiltin="1"/>
    <cellStyle name="Accent5" xfId="22790" builtinId="45" hidden="1" customBuiltin="1"/>
    <cellStyle name="Accent5" xfId="22699" builtinId="45" hidden="1" customBuiltin="1"/>
    <cellStyle name="Accent5" xfId="22614" builtinId="45" hidden="1" customBuiltin="1"/>
    <cellStyle name="Accent5" xfId="22814" builtinId="45" hidden="1" customBuiltin="1"/>
    <cellStyle name="Accent5" xfId="22849" builtinId="45" hidden="1" customBuiltin="1"/>
    <cellStyle name="Accent5" xfId="22885" builtinId="45" hidden="1" customBuiltin="1"/>
    <cellStyle name="Accent5" xfId="22919" builtinId="45" hidden="1" customBuiltin="1"/>
    <cellStyle name="Accent5" xfId="22958" builtinId="45" hidden="1" customBuiltin="1"/>
    <cellStyle name="Accent5" xfId="23003" builtinId="45" hidden="1" customBuiltin="1"/>
    <cellStyle name="Accent5" xfId="23035" builtinId="45" hidden="1" customBuiltin="1"/>
    <cellStyle name="Accent5" xfId="23069" builtinId="45" hidden="1" customBuiltin="1"/>
    <cellStyle name="Accent5" xfId="23101" builtinId="45" hidden="1" customBuiltin="1"/>
    <cellStyle name="Accent5" xfId="23132" builtinId="45" hidden="1" customBuiltin="1"/>
    <cellStyle name="Accent5" xfId="23041" builtinId="45" hidden="1" customBuiltin="1"/>
    <cellStyle name="Accent5" xfId="22956" builtinId="45" hidden="1" customBuiltin="1"/>
    <cellStyle name="Accent5" xfId="23156" builtinId="45" hidden="1" customBuiltin="1"/>
    <cellStyle name="Accent5" xfId="23191" builtinId="45" hidden="1" customBuiltin="1"/>
    <cellStyle name="Accent5" xfId="23227" builtinId="45" hidden="1" customBuiltin="1"/>
    <cellStyle name="Accent5" xfId="23261" builtinId="45" hidden="1" customBuiltin="1"/>
    <cellStyle name="Accent5" xfId="23290" builtinId="45" hidden="1" customBuiltin="1"/>
    <cellStyle name="Accent5" xfId="23356" builtinId="45" hidden="1" customBuiltin="1"/>
    <cellStyle name="Accent5" xfId="23377" builtinId="45" hidden="1" customBuiltin="1"/>
    <cellStyle name="Accent5" xfId="23400" builtinId="45" hidden="1" customBuiltin="1"/>
    <cellStyle name="Accent5" xfId="23422" builtinId="45" hidden="1" customBuiltin="1"/>
    <cellStyle name="Accent5" xfId="23443" builtinId="45" hidden="1" customBuiltin="1"/>
    <cellStyle name="Accent5" xfId="23474" builtinId="45" hidden="1" customBuiltin="1"/>
    <cellStyle name="Accent5" xfId="23670" builtinId="45" hidden="1" customBuiltin="1"/>
    <cellStyle name="Accent5" xfId="23692" builtinId="45" hidden="1" customBuiltin="1"/>
    <cellStyle name="Accent5" xfId="23720" builtinId="45" hidden="1" customBuiltin="1"/>
    <cellStyle name="Accent5" xfId="23746" builtinId="45" hidden="1" customBuiltin="1"/>
    <cellStyle name="Accent5" xfId="23770" builtinId="45" hidden="1" customBuiltin="1"/>
    <cellStyle name="Accent5" xfId="23639" builtinId="45" hidden="1" customBuiltin="1"/>
    <cellStyle name="Accent5" xfId="23812" builtinId="45" hidden="1" customBuiltin="1"/>
    <cellStyle name="Accent5" xfId="23845" builtinId="45" hidden="1" customBuiltin="1"/>
    <cellStyle name="Accent5" xfId="23878" builtinId="45" hidden="1" customBuiltin="1"/>
    <cellStyle name="Accent5" xfId="23911" builtinId="45" hidden="1" customBuiltin="1"/>
    <cellStyle name="Accent5" xfId="23941" builtinId="45" hidden="1" customBuiltin="1"/>
    <cellStyle name="Accent5" xfId="23849" builtinId="45" hidden="1" customBuiltin="1"/>
    <cellStyle name="Accent5" xfId="23632" builtinId="45" hidden="1" customBuiltin="1"/>
    <cellStyle name="Accent5" xfId="23958" builtinId="45" hidden="1" customBuiltin="1"/>
    <cellStyle name="Accent5" xfId="23987" builtinId="45" hidden="1" customBuiltin="1"/>
    <cellStyle name="Accent5" xfId="24013" builtinId="45" hidden="1" customBuiltin="1"/>
    <cellStyle name="Accent5" xfId="24036" builtinId="45" hidden="1" customBuiltin="1"/>
    <cellStyle name="Accent5" xfId="24048" builtinId="45" hidden="1" customBuiltin="1"/>
    <cellStyle name="Accent5" xfId="24084" builtinId="45" hidden="1" customBuiltin="1"/>
    <cellStyle name="Accent5" xfId="24114" builtinId="45" hidden="1" customBuiltin="1"/>
    <cellStyle name="Accent5" xfId="24145" builtinId="45" hidden="1" customBuiltin="1"/>
    <cellStyle name="Accent5" xfId="24174" builtinId="45" hidden="1" customBuiltin="1"/>
    <cellStyle name="Accent5" xfId="24202" builtinId="45" hidden="1" customBuiltin="1"/>
    <cellStyle name="Accent5" xfId="24118" builtinId="45" hidden="1" customBuiltin="1"/>
    <cellStyle name="Accent5" xfId="24046" builtinId="45" hidden="1" customBuiltin="1"/>
    <cellStyle name="Accent5" xfId="24219" builtinId="45" hidden="1" customBuiltin="1"/>
    <cellStyle name="Accent5" xfId="24243" builtinId="45" hidden="1" customBuiltin="1"/>
    <cellStyle name="Accent5" xfId="24267" builtinId="45" hidden="1" customBuiltin="1"/>
    <cellStyle name="Accent5" xfId="24290" builtinId="45" hidden="1" customBuiltin="1"/>
    <cellStyle name="Accent5" xfId="24321" builtinId="45" hidden="1" customBuiltin="1"/>
    <cellStyle name="Accent5" xfId="24358" builtinId="45" hidden="1" customBuiltin="1"/>
    <cellStyle name="Accent5" xfId="24388" builtinId="45" hidden="1" customBuiltin="1"/>
    <cellStyle name="Accent5" xfId="24419" builtinId="45" hidden="1" customBuiltin="1"/>
    <cellStyle name="Accent5" xfId="24448" builtinId="45" hidden="1" customBuiltin="1"/>
    <cellStyle name="Accent5" xfId="24476" builtinId="45" hidden="1" customBuiltin="1"/>
    <cellStyle name="Accent5" xfId="24392" builtinId="45" hidden="1" customBuiltin="1"/>
    <cellStyle name="Accent5" xfId="24319" builtinId="45" hidden="1" customBuiltin="1"/>
    <cellStyle name="Accent5" xfId="24493" builtinId="45" hidden="1" customBuiltin="1"/>
    <cellStyle name="Accent5" xfId="24518" builtinId="45" hidden="1" customBuiltin="1"/>
    <cellStyle name="Accent5" xfId="24542" builtinId="45" hidden="1" customBuiltin="1"/>
    <cellStyle name="Accent5" xfId="24565" builtinId="45" hidden="1" customBuiltin="1"/>
    <cellStyle name="Accent5" xfId="24595" builtinId="45" hidden="1" customBuiltin="1"/>
    <cellStyle name="Accent5" xfId="23530" builtinId="45" hidden="1" customBuiltin="1"/>
    <cellStyle name="Accent5" xfId="23578" builtinId="45" hidden="1" customBuiltin="1"/>
    <cellStyle name="Accent5" xfId="23506" builtinId="45" hidden="1" customBuiltin="1"/>
    <cellStyle name="Accent5" xfId="23527" builtinId="45" hidden="1" customBuiltin="1"/>
    <cellStyle name="Accent5" xfId="23570" builtinId="45" hidden="1" customBuiltin="1"/>
    <cellStyle name="Accent5" xfId="23563" builtinId="45" hidden="1" customBuiltin="1"/>
    <cellStyle name="Accent5" xfId="24738" builtinId="45" hidden="1" customBuiltin="1"/>
    <cellStyle name="Accent5" xfId="24759" builtinId="45" hidden="1" customBuiltin="1"/>
    <cellStyle name="Accent5" xfId="24782" builtinId="45" hidden="1" customBuiltin="1"/>
    <cellStyle name="Accent5" xfId="24803" builtinId="45" hidden="1" customBuiltin="1"/>
    <cellStyle name="Accent5" xfId="24824" builtinId="45" hidden="1" customBuiltin="1"/>
    <cellStyle name="Accent5" xfId="24711" builtinId="45" hidden="1" customBuiltin="1"/>
    <cellStyle name="Accent5" xfId="24863" builtinId="45" hidden="1" customBuiltin="1"/>
    <cellStyle name="Accent5" xfId="24895" builtinId="45" hidden="1" customBuiltin="1"/>
    <cellStyle name="Accent5" xfId="24928" builtinId="45" hidden="1" customBuiltin="1"/>
    <cellStyle name="Accent5" xfId="24959" builtinId="45" hidden="1" customBuiltin="1"/>
    <cellStyle name="Accent5" xfId="24989" builtinId="45" hidden="1" customBuiltin="1"/>
    <cellStyle name="Accent5" xfId="24899" builtinId="45" hidden="1" customBuiltin="1"/>
    <cellStyle name="Accent5" xfId="24706" builtinId="45" hidden="1" customBuiltin="1"/>
    <cellStyle name="Accent5" xfId="25006" builtinId="45" hidden="1" customBuiltin="1"/>
    <cellStyle name="Accent5" xfId="25033" builtinId="45" hidden="1" customBuiltin="1"/>
    <cellStyle name="Accent5" xfId="25057" builtinId="45" hidden="1" customBuiltin="1"/>
    <cellStyle name="Accent5" xfId="25081" builtinId="45" hidden="1" customBuiltin="1"/>
    <cellStyle name="Accent5" xfId="25091" builtinId="45" hidden="1" customBuiltin="1"/>
    <cellStyle name="Accent5" xfId="25127" builtinId="45" hidden="1" customBuiltin="1"/>
    <cellStyle name="Accent5" xfId="25157" builtinId="45" hidden="1" customBuiltin="1"/>
    <cellStyle name="Accent5" xfId="25188" builtinId="45" hidden="1" customBuiltin="1"/>
    <cellStyle name="Accent5" xfId="25216" builtinId="45" hidden="1" customBuiltin="1"/>
    <cellStyle name="Accent5" xfId="25244" builtinId="45" hidden="1" customBuiltin="1"/>
    <cellStyle name="Accent5" xfId="25161" builtinId="45" hidden="1" customBuiltin="1"/>
    <cellStyle name="Accent5" xfId="25089" builtinId="45" hidden="1" customBuiltin="1"/>
    <cellStyle name="Accent5" xfId="25259" builtinId="45" hidden="1" customBuiltin="1"/>
    <cellStyle name="Accent5" xfId="25284" builtinId="45" hidden="1" customBuiltin="1"/>
    <cellStyle name="Accent5" xfId="25308" builtinId="45" hidden="1" customBuiltin="1"/>
    <cellStyle name="Accent5" xfId="25332" builtinId="45" hidden="1" customBuiltin="1"/>
    <cellStyle name="Accent5" xfId="25362" builtinId="45" hidden="1" customBuiltin="1"/>
    <cellStyle name="Accent5" xfId="25398" builtinId="45" hidden="1" customBuiltin="1"/>
    <cellStyle name="Accent5" xfId="25428" builtinId="45" hidden="1" customBuiltin="1"/>
    <cellStyle name="Accent5" xfId="25459" builtinId="45" hidden="1" customBuiltin="1"/>
    <cellStyle name="Accent5" xfId="25487" builtinId="45" hidden="1" customBuiltin="1"/>
    <cellStyle name="Accent5" xfId="25515" builtinId="45" hidden="1" customBuiltin="1"/>
    <cellStyle name="Accent5" xfId="25432" builtinId="45" hidden="1" customBuiltin="1"/>
    <cellStyle name="Accent5" xfId="25360" builtinId="45" hidden="1" customBuiltin="1"/>
    <cellStyle name="Accent5" xfId="25532" builtinId="45" hidden="1" customBuiltin="1"/>
    <cellStyle name="Accent5" xfId="25556" builtinId="45" hidden="1" customBuiltin="1"/>
    <cellStyle name="Accent5" xfId="25579" builtinId="45" hidden="1" customBuiltin="1"/>
    <cellStyle name="Accent5" xfId="25602" builtinId="45" hidden="1" customBuiltin="1"/>
    <cellStyle name="Accent5" xfId="25623" builtinId="45" hidden="1" customBuiltin="1"/>
    <cellStyle name="Accent5" xfId="5883" builtinId="45" hidden="1" customBuiltin="1"/>
    <cellStyle name="Accent5" xfId="20072" builtinId="45" hidden="1" customBuiltin="1"/>
    <cellStyle name="Accent5" xfId="4901" builtinId="45" hidden="1" customBuiltin="1"/>
    <cellStyle name="Accent5" xfId="4505" builtinId="45" hidden="1" customBuiltin="1"/>
    <cellStyle name="Accent5" xfId="7887" builtinId="45" hidden="1" customBuiltin="1"/>
    <cellStyle name="Accent5" xfId="20109" builtinId="45" hidden="1" customBuiltin="1"/>
    <cellStyle name="Accent5" xfId="14624" builtinId="45" hidden="1" customBuiltin="1"/>
    <cellStyle name="Accent5" xfId="25053" builtinId="45" hidden="1" customBuiltin="1"/>
    <cellStyle name="Accent5" xfId="23301" builtinId="45" hidden="1" customBuiltin="1"/>
    <cellStyle name="Accent5" xfId="20610" builtinId="45" hidden="1" customBuiltin="1"/>
    <cellStyle name="Accent5" xfId="9983" builtinId="45" hidden="1" customBuiltin="1"/>
    <cellStyle name="Accent5" xfId="23323" builtinId="45" hidden="1" customBuiltin="1"/>
    <cellStyle name="Accent5" xfId="20294" builtinId="45" hidden="1" customBuiltin="1"/>
    <cellStyle name="Accent5" xfId="13979" builtinId="45" hidden="1" customBuiltin="1"/>
    <cellStyle name="Accent5" xfId="7905" builtinId="45" hidden="1" customBuiltin="1"/>
    <cellStyle name="Accent5" xfId="25322" builtinId="45" hidden="1" customBuiltin="1"/>
    <cellStyle name="Accent5" xfId="25631" builtinId="45" hidden="1" customBuiltin="1"/>
    <cellStyle name="Accent5" xfId="18824" builtinId="45" hidden="1" customBuiltin="1"/>
    <cellStyle name="Accent5" xfId="23297" builtinId="45" hidden="1" customBuiltin="1"/>
    <cellStyle name="Accent5" xfId="25656" builtinId="45" hidden="1" customBuiltin="1"/>
    <cellStyle name="Accent5" xfId="25694" builtinId="45" hidden="1" customBuiltin="1"/>
    <cellStyle name="Accent5" xfId="25730" builtinId="45" hidden="1" customBuiltin="1"/>
    <cellStyle name="Accent5" xfId="25765" builtinId="45" hidden="1" customBuiltin="1"/>
    <cellStyle name="Accent5" xfId="25782" builtinId="45" hidden="1" customBuiltin="1"/>
    <cellStyle name="Accent5" xfId="25827" builtinId="45" hidden="1" customBuiltin="1"/>
    <cellStyle name="Accent5" xfId="25859" builtinId="45" hidden="1" customBuiltin="1"/>
    <cellStyle name="Accent5" xfId="25893" builtinId="45" hidden="1" customBuiltin="1"/>
    <cellStyle name="Accent5" xfId="25925" builtinId="45" hidden="1" customBuiltin="1"/>
    <cellStyle name="Accent5" xfId="25956" builtinId="45" hidden="1" customBuiltin="1"/>
    <cellStyle name="Accent5" xfId="25865" builtinId="45" hidden="1" customBuiltin="1"/>
    <cellStyle name="Accent5" xfId="25780" builtinId="45" hidden="1" customBuiltin="1"/>
    <cellStyle name="Accent5" xfId="25980" builtinId="45" hidden="1" customBuiltin="1"/>
    <cellStyle name="Accent5" xfId="26015" builtinId="45" hidden="1" customBuiltin="1"/>
    <cellStyle name="Accent5" xfId="26051" builtinId="45" hidden="1" customBuiltin="1"/>
    <cellStyle name="Accent5" xfId="26085" builtinId="45" hidden="1" customBuiltin="1"/>
    <cellStyle name="Accent5" xfId="26119" builtinId="45" hidden="1" customBuiltin="1"/>
    <cellStyle name="Accent5" xfId="26156" builtinId="45" hidden="1" customBuiltin="1"/>
    <cellStyle name="Accent5" xfId="26185" builtinId="45" hidden="1" customBuiltin="1"/>
    <cellStyle name="Accent5" xfId="26216" builtinId="45" hidden="1" customBuiltin="1"/>
    <cellStyle name="Accent5" xfId="26245" builtinId="45" hidden="1" customBuiltin="1"/>
    <cellStyle name="Accent5" xfId="26273" builtinId="45" hidden="1" customBuiltin="1"/>
    <cellStyle name="Accent5" xfId="26189" builtinId="45" hidden="1" customBuiltin="1"/>
    <cellStyle name="Accent5" xfId="26117" builtinId="45" hidden="1" customBuiltin="1"/>
    <cellStyle name="Accent5" xfId="26287" builtinId="45" hidden="1" customBuiltin="1"/>
    <cellStyle name="Accent5" xfId="26309" builtinId="45" hidden="1" customBuiltin="1"/>
    <cellStyle name="Accent5" xfId="26332" builtinId="45" hidden="1" customBuiltin="1"/>
    <cellStyle name="Accent5" xfId="26353" builtinId="45" hidden="1" customBuiltin="1"/>
    <cellStyle name="Accent5" xfId="26375" builtinId="45" hidden="1" customBuiltin="1"/>
    <cellStyle name="Accent5" xfId="26397" builtinId="45" hidden="1" customBuiltin="1"/>
    <cellStyle name="Accent5" xfId="26418" builtinId="45" hidden="1" customBuiltin="1"/>
    <cellStyle name="Accent5" xfId="26440" builtinId="45" hidden="1" customBuiltin="1"/>
    <cellStyle name="Accent5" xfId="26462" builtinId="45" hidden="1" customBuiltin="1"/>
    <cellStyle name="Accent5" xfId="26483" builtinId="45" hidden="1" customBuiltin="1"/>
    <cellStyle name="Accent5" xfId="26508" builtinId="45" hidden="1" customBuiltin="1"/>
    <cellStyle name="Accent5" xfId="26687" builtinId="45" hidden="1" customBuiltin="1"/>
    <cellStyle name="Accent5" xfId="26708" builtinId="45" hidden="1" customBuiltin="1"/>
    <cellStyle name="Accent5" xfId="26731" builtinId="45" hidden="1" customBuiltin="1"/>
    <cellStyle name="Accent5" xfId="26753" builtinId="45" hidden="1" customBuiltin="1"/>
    <cellStyle name="Accent5" xfId="26774" builtinId="45" hidden="1" customBuiltin="1"/>
    <cellStyle name="Accent5" xfId="26659" builtinId="45" hidden="1" customBuiltin="1"/>
    <cellStyle name="Accent5" xfId="26812" builtinId="45" hidden="1" customBuiltin="1"/>
    <cellStyle name="Accent5" xfId="26843" builtinId="45" hidden="1" customBuiltin="1"/>
    <cellStyle name="Accent5" xfId="26876" builtinId="45" hidden="1" customBuiltin="1"/>
    <cellStyle name="Accent5" xfId="26907" builtinId="45" hidden="1" customBuiltin="1"/>
    <cellStyle name="Accent5" xfId="26937" builtinId="45" hidden="1" customBuiltin="1"/>
    <cellStyle name="Accent5" xfId="26847" builtinId="45" hidden="1" customBuiltin="1"/>
    <cellStyle name="Accent5" xfId="26653" builtinId="45" hidden="1" customBuiltin="1"/>
    <cellStyle name="Accent5" xfId="26952" builtinId="45" hidden="1" customBuiltin="1"/>
    <cellStyle name="Accent5" xfId="26977" builtinId="45" hidden="1" customBuiltin="1"/>
    <cellStyle name="Accent5" xfId="26999" builtinId="45" hidden="1" customBuiltin="1"/>
    <cellStyle name="Accent5" xfId="27020" builtinId="45" hidden="1" customBuiltin="1"/>
    <cellStyle name="Accent5" xfId="27031" builtinId="45" hidden="1" customBuiltin="1"/>
    <cellStyle name="Accent5" xfId="27066" builtinId="45" hidden="1" customBuiltin="1"/>
    <cellStyle name="Accent5" xfId="27095" builtinId="45" hidden="1" customBuiltin="1"/>
    <cellStyle name="Accent5" xfId="27126" builtinId="45" hidden="1" customBuiltin="1"/>
    <cellStyle name="Accent5" xfId="27154" builtinId="45" hidden="1" customBuiltin="1"/>
    <cellStyle name="Accent5" xfId="27182" builtinId="45" hidden="1" customBuiltin="1"/>
    <cellStyle name="Accent5" xfId="27099" builtinId="45" hidden="1" customBuiltin="1"/>
    <cellStyle name="Accent5" xfId="27029" builtinId="45" hidden="1" customBuiltin="1"/>
    <cellStyle name="Accent5" xfId="27196" builtinId="45" hidden="1" customBuiltin="1"/>
    <cellStyle name="Accent5" xfId="27218" builtinId="45" hidden="1" customBuiltin="1"/>
    <cellStyle name="Accent5" xfId="27240" builtinId="45" hidden="1" customBuiltin="1"/>
    <cellStyle name="Accent5" xfId="27261" builtinId="45" hidden="1" customBuiltin="1"/>
    <cellStyle name="Accent5" xfId="27291" builtinId="45" hidden="1" customBuiltin="1"/>
    <cellStyle name="Accent5" xfId="27326" builtinId="45" hidden="1" customBuiltin="1"/>
    <cellStyle name="Accent5" xfId="27355" builtinId="45" hidden="1" customBuiltin="1"/>
    <cellStyle name="Accent5" xfId="27386" builtinId="45" hidden="1" customBuiltin="1"/>
    <cellStyle name="Accent5" xfId="27414" builtinId="45" hidden="1" customBuiltin="1"/>
    <cellStyle name="Accent5" xfId="27442" builtinId="45" hidden="1" customBuiltin="1"/>
    <cellStyle name="Accent5" xfId="27359" builtinId="45" hidden="1" customBuiltin="1"/>
    <cellStyle name="Accent5" xfId="27289" builtinId="45" hidden="1" customBuiltin="1"/>
    <cellStyle name="Accent5" xfId="27456" builtinId="45" hidden="1" customBuiltin="1"/>
    <cellStyle name="Accent5" xfId="27478" builtinId="45" hidden="1" customBuiltin="1"/>
    <cellStyle name="Accent5" xfId="27500" builtinId="45" hidden="1" customBuiltin="1"/>
    <cellStyle name="Accent5" xfId="27521" builtinId="45" hidden="1" customBuiltin="1"/>
    <cellStyle name="Accent5" xfId="27542" builtinId="45" hidden="1" customBuiltin="1"/>
    <cellStyle name="Accent5" xfId="26560" builtinId="45" hidden="1" customBuiltin="1"/>
    <cellStyle name="Accent5" xfId="26602" builtinId="45" hidden="1" customBuiltin="1"/>
    <cellStyle name="Accent5" xfId="26538" builtinId="45" hidden="1" customBuiltin="1"/>
    <cellStyle name="Accent5" xfId="26557" builtinId="45" hidden="1" customBuiltin="1"/>
    <cellStyle name="Accent5" xfId="26594" builtinId="45" hidden="1" customBuiltin="1"/>
    <cellStyle name="Accent5" xfId="26587" builtinId="45" hidden="1" customBuiltin="1"/>
    <cellStyle name="Accent5" xfId="27595" builtinId="45" hidden="1" customBuiltin="1"/>
    <cellStyle name="Accent5" xfId="27616" builtinId="45" hidden="1" customBuiltin="1"/>
    <cellStyle name="Accent5" xfId="27639" builtinId="45" hidden="1" customBuiltin="1"/>
    <cellStyle name="Accent5" xfId="27660" builtinId="45" hidden="1" customBuiltin="1"/>
    <cellStyle name="Accent5" xfId="27681" builtinId="45" hidden="1" customBuiltin="1"/>
    <cellStyle name="Accent5" xfId="27568" builtinId="45" hidden="1" customBuiltin="1"/>
    <cellStyle name="Accent5" xfId="27718" builtinId="45" hidden="1" customBuiltin="1"/>
    <cellStyle name="Accent5" xfId="27749" builtinId="45" hidden="1" customBuiltin="1"/>
    <cellStyle name="Accent5" xfId="27782" builtinId="45" hidden="1" customBuiltin="1"/>
    <cellStyle name="Accent5" xfId="27812" builtinId="45" hidden="1" customBuiltin="1"/>
    <cellStyle name="Accent5" xfId="27842" builtinId="45" hidden="1" customBuiltin="1"/>
    <cellStyle name="Accent5" xfId="27753" builtinId="45" hidden="1" customBuiltin="1"/>
    <cellStyle name="Accent5" xfId="27563" builtinId="45" hidden="1" customBuiltin="1"/>
    <cellStyle name="Accent5" xfId="27857" builtinId="45" hidden="1" customBuiltin="1"/>
    <cellStyle name="Accent5" xfId="27882" builtinId="45" hidden="1" customBuiltin="1"/>
    <cellStyle name="Accent5" xfId="27903" builtinId="45" hidden="1" customBuiltin="1"/>
    <cellStyle name="Accent5" xfId="27924" builtinId="45" hidden="1" customBuiltin="1"/>
    <cellStyle name="Accent5" xfId="27934" builtinId="45" hidden="1" customBuiltin="1"/>
    <cellStyle name="Accent5" xfId="27968" builtinId="45" hidden="1" customBuiltin="1"/>
    <cellStyle name="Accent5" xfId="27997" builtinId="45" hidden="1" customBuiltin="1"/>
    <cellStyle name="Accent5" xfId="28028" builtinId="45" hidden="1" customBuiltin="1"/>
    <cellStyle name="Accent5" xfId="28055" builtinId="45" hidden="1" customBuiltin="1"/>
    <cellStyle name="Accent5" xfId="28083" builtinId="45" hidden="1" customBuiltin="1"/>
    <cellStyle name="Accent5" xfId="28001" builtinId="45" hidden="1" customBuiltin="1"/>
    <cellStyle name="Accent5" xfId="27932" builtinId="45" hidden="1" customBuiltin="1"/>
    <cellStyle name="Accent5" xfId="28097" builtinId="45" hidden="1" customBuiltin="1"/>
    <cellStyle name="Accent5" xfId="28119" builtinId="45" hidden="1" customBuiltin="1"/>
    <cellStyle name="Accent5" xfId="28140" builtinId="45" hidden="1" customBuiltin="1"/>
    <cellStyle name="Accent5" xfId="28161" builtinId="45" hidden="1" customBuiltin="1"/>
    <cellStyle name="Accent5" xfId="28190" builtinId="45" hidden="1" customBuiltin="1"/>
    <cellStyle name="Accent5" xfId="28224" builtinId="45" hidden="1" customBuiltin="1"/>
    <cellStyle name="Accent5" xfId="28253" builtinId="45" hidden="1" customBuiltin="1"/>
    <cellStyle name="Accent5" xfId="28284" builtinId="45" hidden="1" customBuiltin="1"/>
    <cellStyle name="Accent5" xfId="28311" builtinId="45" hidden="1" customBuiltin="1"/>
    <cellStyle name="Accent5" xfId="28339" builtinId="45" hidden="1" customBuiltin="1"/>
    <cellStyle name="Accent5" xfId="28257" builtinId="45" hidden="1" customBuiltin="1"/>
    <cellStyle name="Accent5" xfId="28188" builtinId="45" hidden="1" customBuiltin="1"/>
    <cellStyle name="Accent5" xfId="28353" builtinId="45" hidden="1" customBuiltin="1"/>
    <cellStyle name="Accent5" xfId="28375" builtinId="45" hidden="1" customBuiltin="1"/>
    <cellStyle name="Accent5" xfId="28396" builtinId="45" hidden="1" customBuiltin="1"/>
    <cellStyle name="Accent5" xfId="28417" builtinId="45" hidden="1" customBuiltin="1"/>
    <cellStyle name="Accent5" xfId="28438" builtinId="45" hidden="1" customBuiltin="1"/>
    <cellStyle name="Accent6" xfId="40" builtinId="49" hidden="1" customBuiltin="1"/>
    <cellStyle name="Accent6" xfId="88" builtinId="49" hidden="1" customBuiltin="1"/>
    <cellStyle name="Accent6" xfId="123" builtinId="49" hidden="1" customBuiltin="1"/>
    <cellStyle name="Accent6" xfId="166" builtinId="49" hidden="1" customBuiltin="1"/>
    <cellStyle name="Accent6" xfId="208" builtinId="49" hidden="1" customBuiltin="1"/>
    <cellStyle name="Accent6" xfId="242" builtinId="49" hidden="1" customBuiltin="1"/>
    <cellStyle name="Accent6" xfId="279" builtinId="49" hidden="1" customBuiltin="1"/>
    <cellStyle name="Accent6" xfId="316" builtinId="49" hidden="1" customBuiltin="1"/>
    <cellStyle name="Accent6" xfId="350" builtinId="49" hidden="1" customBuiltin="1"/>
    <cellStyle name="Accent6" xfId="385" builtinId="49" hidden="1" customBuiltin="1"/>
    <cellStyle name="Accent6" xfId="473" builtinId="49" hidden="1" customBuiltin="1"/>
    <cellStyle name="Accent6" xfId="507" builtinId="49" hidden="1" customBuiltin="1"/>
    <cellStyle name="Accent6" xfId="543" builtinId="49" hidden="1" customBuiltin="1"/>
    <cellStyle name="Accent6" xfId="579" builtinId="49" hidden="1" customBuiltin="1"/>
    <cellStyle name="Accent6" xfId="613" builtinId="49" hidden="1" customBuiltin="1"/>
    <cellStyle name="Accent6" xfId="413" builtinId="49" hidden="1" customBuiltin="1"/>
    <cellStyle name="Accent6" xfId="664" builtinId="49" hidden="1" customBuiltin="1"/>
    <cellStyle name="Accent6" xfId="698" builtinId="49" hidden="1" customBuiltin="1"/>
    <cellStyle name="Accent6" xfId="735" builtinId="49" hidden="1" customBuiltin="1"/>
    <cellStyle name="Accent6" xfId="770" builtinId="49" hidden="1" customBuiltin="1"/>
    <cellStyle name="Accent6" xfId="804" builtinId="49" hidden="1" customBuiltin="1"/>
    <cellStyle name="Accent6" xfId="768" builtinId="49" hidden="1" customBuiltin="1"/>
    <cellStyle name="Accent6" xfId="687" builtinId="49" hidden="1" customBuiltin="1"/>
    <cellStyle name="Accent6" xfId="829" builtinId="49" hidden="1" customBuiltin="1"/>
    <cellStyle name="Accent6" xfId="867" builtinId="49" hidden="1" customBuiltin="1"/>
    <cellStyle name="Accent6" xfId="903" builtinId="49" hidden="1" customBuiltin="1"/>
    <cellStyle name="Accent6" xfId="938" builtinId="49" hidden="1" customBuiltin="1"/>
    <cellStyle name="Accent6" xfId="954" builtinId="49" hidden="1" customBuiltin="1"/>
    <cellStyle name="Accent6" xfId="1000" builtinId="49" hidden="1" customBuiltin="1"/>
    <cellStyle name="Accent6" xfId="1032" builtinId="49" hidden="1" customBuiltin="1"/>
    <cellStyle name="Accent6" xfId="1066" builtinId="49" hidden="1" customBuiltin="1"/>
    <cellStyle name="Accent6" xfId="1098" builtinId="49" hidden="1" customBuiltin="1"/>
    <cellStyle name="Accent6" xfId="1129" builtinId="49" hidden="1" customBuiltin="1"/>
    <cellStyle name="Accent6" xfId="1096" builtinId="49" hidden="1" customBuiltin="1"/>
    <cellStyle name="Accent6" xfId="1023" builtinId="49" hidden="1" customBuiltin="1"/>
    <cellStyle name="Accent6" xfId="1153" builtinId="49" hidden="1" customBuiltin="1"/>
    <cellStyle name="Accent6" xfId="1188" builtinId="49" hidden="1" customBuiltin="1"/>
    <cellStyle name="Accent6" xfId="1224" builtinId="49" hidden="1" customBuiltin="1"/>
    <cellStyle name="Accent6" xfId="1258" builtinId="49" hidden="1" customBuiltin="1"/>
    <cellStyle name="Accent6" xfId="1296" builtinId="49" hidden="1" customBuiltin="1"/>
    <cellStyle name="Accent6" xfId="1342" builtinId="49" hidden="1" customBuiltin="1"/>
    <cellStyle name="Accent6" xfId="1374" builtinId="49" hidden="1" customBuiltin="1"/>
    <cellStyle name="Accent6" xfId="1408" builtinId="49" hidden="1" customBuiltin="1"/>
    <cellStyle name="Accent6" xfId="1440" builtinId="49" hidden="1" customBuiltin="1"/>
    <cellStyle name="Accent6" xfId="1471" builtinId="49" hidden="1" customBuiltin="1"/>
    <cellStyle name="Accent6" xfId="1438" builtinId="49" hidden="1" customBuiltin="1"/>
    <cellStyle name="Accent6" xfId="1365" builtinId="49" hidden="1" customBuiltin="1"/>
    <cellStyle name="Accent6" xfId="1495" builtinId="49" hidden="1" customBuiltin="1"/>
    <cellStyle name="Accent6" xfId="1530" builtinId="49" hidden="1" customBuiltin="1"/>
    <cellStyle name="Accent6" xfId="1566" builtinId="49" hidden="1" customBuiltin="1"/>
    <cellStyle name="Accent6" xfId="1600" builtinId="49" hidden="1" customBuiltin="1"/>
    <cellStyle name="Accent6" xfId="1635" builtinId="49" hidden="1" customBuiltin="1"/>
    <cellStyle name="Accent6" xfId="1745" builtinId="49" hidden="1" customBuiltin="1"/>
    <cellStyle name="Accent6" xfId="1766" builtinId="49" hidden="1" customBuiltin="1"/>
    <cellStyle name="Accent6" xfId="1788" builtinId="49" hidden="1" customBuiltin="1"/>
    <cellStyle name="Accent6" xfId="1810" builtinId="49" hidden="1" customBuiltin="1"/>
    <cellStyle name="Accent6" xfId="1831" builtinId="49" hidden="1" customBuiltin="1"/>
    <cellStyle name="Accent6" xfId="1856" builtinId="49" hidden="1" customBuiltin="1"/>
    <cellStyle name="Accent6" xfId="2035" builtinId="49" hidden="1" customBuiltin="1"/>
    <cellStyle name="Accent6" xfId="2056" builtinId="49" hidden="1" customBuiltin="1"/>
    <cellStyle name="Accent6" xfId="2079" builtinId="49" hidden="1" customBuiltin="1"/>
    <cellStyle name="Accent6" xfId="2101" builtinId="49" hidden="1" customBuiltin="1"/>
    <cellStyle name="Accent6" xfId="2122" builtinId="49" hidden="1" customBuiltin="1"/>
    <cellStyle name="Accent6" xfId="1998" builtinId="49" hidden="1" customBuiltin="1"/>
    <cellStyle name="Accent6" xfId="2161" builtinId="49" hidden="1" customBuiltin="1"/>
    <cellStyle name="Accent6" xfId="2192" builtinId="49" hidden="1" customBuiltin="1"/>
    <cellStyle name="Accent6" xfId="2225" builtinId="49" hidden="1" customBuiltin="1"/>
    <cellStyle name="Accent6" xfId="2256" builtinId="49" hidden="1" customBuiltin="1"/>
    <cellStyle name="Accent6" xfId="2286" builtinId="49" hidden="1" customBuiltin="1"/>
    <cellStyle name="Accent6" xfId="2254" builtinId="49" hidden="1" customBuiltin="1"/>
    <cellStyle name="Accent6" xfId="2183" builtinId="49" hidden="1" customBuiltin="1"/>
    <cellStyle name="Accent6" xfId="2300" builtinId="49" hidden="1" customBuiltin="1"/>
    <cellStyle name="Accent6" xfId="2325" builtinId="49" hidden="1" customBuiltin="1"/>
    <cellStyle name="Accent6" xfId="2347" builtinId="49" hidden="1" customBuiltin="1"/>
    <cellStyle name="Accent6" xfId="2368" builtinId="49" hidden="1" customBuiltin="1"/>
    <cellStyle name="Accent6" xfId="2379" builtinId="49" hidden="1" customBuiltin="1"/>
    <cellStyle name="Accent6" xfId="2415" builtinId="49" hidden="1" customBuiltin="1"/>
    <cellStyle name="Accent6" xfId="2444" builtinId="49" hidden="1" customBuiltin="1"/>
    <cellStyle name="Accent6" xfId="2475" builtinId="49" hidden="1" customBuiltin="1"/>
    <cellStyle name="Accent6" xfId="2503" builtinId="49" hidden="1" customBuiltin="1"/>
    <cellStyle name="Accent6" xfId="2531" builtinId="49" hidden="1" customBuiltin="1"/>
    <cellStyle name="Accent6" xfId="2501" builtinId="49" hidden="1" customBuiltin="1"/>
    <cellStyle name="Accent6" xfId="2437" builtinId="49" hidden="1" customBuiltin="1"/>
    <cellStyle name="Accent6" xfId="2544" builtinId="49" hidden="1" customBuiltin="1"/>
    <cellStyle name="Accent6" xfId="2566" builtinId="49" hidden="1" customBuiltin="1"/>
    <cellStyle name="Accent6" xfId="2588" builtinId="49" hidden="1" customBuiltin="1"/>
    <cellStyle name="Accent6" xfId="2609" builtinId="49" hidden="1" customBuiltin="1"/>
    <cellStyle name="Accent6" xfId="2639" builtinId="49" hidden="1" customBuiltin="1"/>
    <cellStyle name="Accent6" xfId="2675" builtinId="49" hidden="1" customBuiltin="1"/>
    <cellStyle name="Accent6" xfId="2704" builtinId="49" hidden="1" customBuiltin="1"/>
    <cellStyle name="Accent6" xfId="2735" builtinId="49" hidden="1" customBuiltin="1"/>
    <cellStyle name="Accent6" xfId="2763" builtinId="49" hidden="1" customBuiltin="1"/>
    <cellStyle name="Accent6" xfId="2791" builtinId="49" hidden="1" customBuiltin="1"/>
    <cellStyle name="Accent6" xfId="2761" builtinId="49" hidden="1" customBuiltin="1"/>
    <cellStyle name="Accent6" xfId="2697" builtinId="49" hidden="1" customBuiltin="1"/>
    <cellStyle name="Accent6" xfId="2804" builtinId="49" hidden="1" customBuiltin="1"/>
    <cellStyle name="Accent6" xfId="2826" builtinId="49" hidden="1" customBuiltin="1"/>
    <cellStyle name="Accent6" xfId="2848" builtinId="49" hidden="1" customBuiltin="1"/>
    <cellStyle name="Accent6" xfId="2869" builtinId="49" hidden="1" customBuiltin="1"/>
    <cellStyle name="Accent6" xfId="2901" builtinId="49" hidden="1" customBuiltin="1"/>
    <cellStyle name="Accent6" xfId="1921" builtinId="49" hidden="1" customBuiltin="1"/>
    <cellStyle name="Accent6" xfId="1915" builtinId="49" hidden="1" customBuiltin="1"/>
    <cellStyle name="Accent6" xfId="1977" builtinId="49" hidden="1" customBuiltin="1"/>
    <cellStyle name="Accent6" xfId="1861" builtinId="49" hidden="1" customBuiltin="1"/>
    <cellStyle name="Accent6" xfId="1887" builtinId="49" hidden="1" customBuiltin="1"/>
    <cellStyle name="Accent6" xfId="1865" builtinId="49" hidden="1" customBuiltin="1"/>
    <cellStyle name="Accent6" xfId="3042" builtinId="49" hidden="1" customBuiltin="1"/>
    <cellStyle name="Accent6" xfId="3063" builtinId="49" hidden="1" customBuiltin="1"/>
    <cellStyle name="Accent6" xfId="3086" builtinId="49" hidden="1" customBuiltin="1"/>
    <cellStyle name="Accent6" xfId="3107" builtinId="49" hidden="1" customBuiltin="1"/>
    <cellStyle name="Accent6" xfId="3128" builtinId="49" hidden="1" customBuiltin="1"/>
    <cellStyle name="Accent6" xfId="3007" builtinId="49" hidden="1" customBuiltin="1"/>
    <cellStyle name="Accent6" xfId="3166" builtinId="49" hidden="1" customBuiltin="1"/>
    <cellStyle name="Accent6" xfId="3197" builtinId="49" hidden="1" customBuiltin="1"/>
    <cellStyle name="Accent6" xfId="3230" builtinId="49" hidden="1" customBuiltin="1"/>
    <cellStyle name="Accent6" xfId="3260" builtinId="49" hidden="1" customBuiltin="1"/>
    <cellStyle name="Accent6" xfId="3290" builtinId="49" hidden="1" customBuiltin="1"/>
    <cellStyle name="Accent6" xfId="3258" builtinId="49" hidden="1" customBuiltin="1"/>
    <cellStyle name="Accent6" xfId="3188" builtinId="49" hidden="1" customBuiltin="1"/>
    <cellStyle name="Accent6" xfId="3304" builtinId="49" hidden="1" customBuiltin="1"/>
    <cellStyle name="Accent6" xfId="3329" builtinId="49" hidden="1" customBuiltin="1"/>
    <cellStyle name="Accent6" xfId="3350" builtinId="49" hidden="1" customBuiltin="1"/>
    <cellStyle name="Accent6" xfId="3371" builtinId="49" hidden="1" customBuiltin="1"/>
    <cellStyle name="Accent6" xfId="3381" builtinId="49" hidden="1" customBuiltin="1"/>
    <cellStyle name="Accent6" xfId="3416" builtinId="49" hidden="1" customBuiltin="1"/>
    <cellStyle name="Accent6" xfId="3445" builtinId="49" hidden="1" customBuiltin="1"/>
    <cellStyle name="Accent6" xfId="3476" builtinId="49" hidden="1" customBuiltin="1"/>
    <cellStyle name="Accent6" xfId="3503" builtinId="49" hidden="1" customBuiltin="1"/>
    <cellStyle name="Accent6" xfId="3531" builtinId="49" hidden="1" customBuiltin="1"/>
    <cellStyle name="Accent6" xfId="3501" builtinId="49" hidden="1" customBuiltin="1"/>
    <cellStyle name="Accent6" xfId="3438" builtinId="49" hidden="1" customBuiltin="1"/>
    <cellStyle name="Accent6" xfId="3544" builtinId="49" hidden="1" customBuiltin="1"/>
    <cellStyle name="Accent6" xfId="3566" builtinId="49" hidden="1" customBuiltin="1"/>
    <cellStyle name="Accent6" xfId="3587" builtinId="49" hidden="1" customBuiltin="1"/>
    <cellStyle name="Accent6" xfId="3608" builtinId="49" hidden="1" customBuiltin="1"/>
    <cellStyle name="Accent6" xfId="3637" builtinId="49" hidden="1" customBuiltin="1"/>
    <cellStyle name="Accent6" xfId="3672" builtinId="49" hidden="1" customBuiltin="1"/>
    <cellStyle name="Accent6" xfId="3701" builtinId="49" hidden="1" customBuiltin="1"/>
    <cellStyle name="Accent6" xfId="3732" builtinId="49" hidden="1" customBuiltin="1"/>
    <cellStyle name="Accent6" xfId="3759" builtinId="49" hidden="1" customBuiltin="1"/>
    <cellStyle name="Accent6" xfId="3787" builtinId="49" hidden="1" customBuiltin="1"/>
    <cellStyle name="Accent6" xfId="3757" builtinId="49" hidden="1" customBuiltin="1"/>
    <cellStyle name="Accent6" xfId="3694" builtinId="49" hidden="1" customBuiltin="1"/>
    <cellStyle name="Accent6" xfId="3800" builtinId="49" hidden="1" customBuiltin="1"/>
    <cellStyle name="Accent6" xfId="3822" builtinId="49" hidden="1" customBuiltin="1"/>
    <cellStyle name="Accent6" xfId="3843" builtinId="49" hidden="1" customBuiltin="1"/>
    <cellStyle name="Accent6" xfId="3864" builtinId="49" hidden="1" customBuiltin="1"/>
    <cellStyle name="Accent6" xfId="3885" builtinId="49" hidden="1" customBuiltin="1"/>
    <cellStyle name="Accent6" xfId="3936" builtinId="49" hidden="1" customBuiltin="1"/>
    <cellStyle name="Accent6" xfId="3970" builtinId="49" hidden="1" customBuiltin="1"/>
    <cellStyle name="Accent6" xfId="4007" builtinId="49" hidden="1" customBuiltin="1"/>
    <cellStyle name="Accent6" xfId="4044" builtinId="49" hidden="1" customBuiltin="1"/>
    <cellStyle name="Accent6" xfId="4078" builtinId="49" hidden="1" customBuiltin="1"/>
    <cellStyle name="Accent6" xfId="4276" builtinId="49" hidden="1" customBuiltin="1"/>
    <cellStyle name="Accent6" xfId="6403" builtinId="49" hidden="1" customBuiltin="1"/>
    <cellStyle name="Accent6" xfId="6428" builtinId="49" hidden="1" customBuiltin="1"/>
    <cellStyle name="Accent6" xfId="6455" builtinId="49" hidden="1" customBuiltin="1"/>
    <cellStyle name="Accent6" xfId="6480" builtinId="49" hidden="1" customBuiltin="1"/>
    <cellStyle name="Accent6" xfId="6502" builtinId="49" hidden="1" customBuiltin="1"/>
    <cellStyle name="Accent6" xfId="6356" builtinId="49" hidden="1" customBuiltin="1"/>
    <cellStyle name="Accent6" xfId="6552" builtinId="49" hidden="1" customBuiltin="1"/>
    <cellStyle name="Accent6" xfId="6586" builtinId="49" hidden="1" customBuiltin="1"/>
    <cellStyle name="Accent6" xfId="6624" builtinId="49" hidden="1" customBuiltin="1"/>
    <cellStyle name="Accent6" xfId="6660" builtinId="49" hidden="1" customBuiltin="1"/>
    <cellStyle name="Accent6" xfId="6694" builtinId="49" hidden="1" customBuiltin="1"/>
    <cellStyle name="Accent6" xfId="6658" builtinId="49" hidden="1" customBuiltin="1"/>
    <cellStyle name="Accent6" xfId="6575" builtinId="49" hidden="1" customBuiltin="1"/>
    <cellStyle name="Accent6" xfId="6719" builtinId="49" hidden="1" customBuiltin="1"/>
    <cellStyle name="Accent6" xfId="6757" builtinId="49" hidden="1" customBuiltin="1"/>
    <cellStyle name="Accent6" xfId="6793" builtinId="49" hidden="1" customBuiltin="1"/>
    <cellStyle name="Accent6" xfId="6828" builtinId="49" hidden="1" customBuiltin="1"/>
    <cellStyle name="Accent6" xfId="6844" builtinId="49" hidden="1" customBuiltin="1"/>
    <cellStyle name="Accent6" xfId="6890" builtinId="49" hidden="1" customBuiltin="1"/>
    <cellStyle name="Accent6" xfId="6922" builtinId="49" hidden="1" customBuiltin="1"/>
    <cellStyle name="Accent6" xfId="6957" builtinId="49" hidden="1" customBuiltin="1"/>
    <cellStyle name="Accent6" xfId="6989" builtinId="49" hidden="1" customBuiltin="1"/>
    <cellStyle name="Accent6" xfId="7020" builtinId="49" hidden="1" customBuiltin="1"/>
    <cellStyle name="Accent6" xfId="6987" builtinId="49" hidden="1" customBuiltin="1"/>
    <cellStyle name="Accent6" xfId="6913" builtinId="49" hidden="1" customBuiltin="1"/>
    <cellStyle name="Accent6" xfId="7044" builtinId="49" hidden="1" customBuiltin="1"/>
    <cellStyle name="Accent6" xfId="7079" builtinId="49" hidden="1" customBuiltin="1"/>
    <cellStyle name="Accent6" xfId="7115" builtinId="49" hidden="1" customBuiltin="1"/>
    <cellStyle name="Accent6" xfId="7149" builtinId="49" hidden="1" customBuiltin="1"/>
    <cellStyle name="Accent6" xfId="7187" builtinId="49" hidden="1" customBuiltin="1"/>
    <cellStyle name="Accent6" xfId="7234" builtinId="49" hidden="1" customBuiltin="1"/>
    <cellStyle name="Accent6" xfId="7267" builtinId="49" hidden="1" customBuiltin="1"/>
    <cellStyle name="Accent6" xfId="7302" builtinId="49" hidden="1" customBuiltin="1"/>
    <cellStyle name="Accent6" xfId="7334" builtinId="49" hidden="1" customBuiltin="1"/>
    <cellStyle name="Accent6" xfId="7365" builtinId="49" hidden="1" customBuiltin="1"/>
    <cellStyle name="Accent6" xfId="7332" builtinId="49" hidden="1" customBuiltin="1"/>
    <cellStyle name="Accent6" xfId="7258" builtinId="49" hidden="1" customBuiltin="1"/>
    <cellStyle name="Accent6" xfId="7389" builtinId="49" hidden="1" customBuiltin="1"/>
    <cellStyle name="Accent6" xfId="7425" builtinId="49" hidden="1" customBuiltin="1"/>
    <cellStyle name="Accent6" xfId="7461" builtinId="49" hidden="1" customBuiltin="1"/>
    <cellStyle name="Accent6" xfId="7495" builtinId="49" hidden="1" customBuiltin="1"/>
    <cellStyle name="Accent6" xfId="7535" builtinId="49" hidden="1" customBuiltin="1"/>
    <cellStyle name="Accent6" xfId="7986" builtinId="49" hidden="1" customBuiltin="1"/>
    <cellStyle name="Accent6" xfId="8007" builtinId="49" hidden="1" customBuiltin="1"/>
    <cellStyle name="Accent6" xfId="8030" builtinId="49" hidden="1" customBuiltin="1"/>
    <cellStyle name="Accent6" xfId="8053" builtinId="49" hidden="1" customBuiltin="1"/>
    <cellStyle name="Accent6" xfId="8074" builtinId="49" hidden="1" customBuiltin="1"/>
    <cellStyle name="Accent6" xfId="8119" builtinId="49" hidden="1" customBuiltin="1"/>
    <cellStyle name="Accent6" xfId="8586" builtinId="49" hidden="1" customBuiltin="1"/>
    <cellStyle name="Accent6" xfId="8610" builtinId="49" hidden="1" customBuiltin="1"/>
    <cellStyle name="Accent6" xfId="8636" builtinId="49" hidden="1" customBuiltin="1"/>
    <cellStyle name="Accent6" xfId="8662" builtinId="49" hidden="1" customBuiltin="1"/>
    <cellStyle name="Accent6" xfId="8686" builtinId="49" hidden="1" customBuiltin="1"/>
    <cellStyle name="Accent6" xfId="8545" builtinId="49" hidden="1" customBuiltin="1"/>
    <cellStyle name="Accent6" xfId="8726" builtinId="49" hidden="1" customBuiltin="1"/>
    <cellStyle name="Accent6" xfId="8758" builtinId="49" hidden="1" customBuiltin="1"/>
    <cellStyle name="Accent6" xfId="8793" builtinId="49" hidden="1" customBuiltin="1"/>
    <cellStyle name="Accent6" xfId="8825" builtinId="49" hidden="1" customBuiltin="1"/>
    <cellStyle name="Accent6" xfId="8855" builtinId="49" hidden="1" customBuiltin="1"/>
    <cellStyle name="Accent6" xfId="8823" builtinId="49" hidden="1" customBuiltin="1"/>
    <cellStyle name="Accent6" xfId="8748" builtinId="49" hidden="1" customBuiltin="1"/>
    <cellStyle name="Accent6" xfId="8872" builtinId="49" hidden="1" customBuiltin="1"/>
    <cellStyle name="Accent6" xfId="8900" builtinId="49" hidden="1" customBuiltin="1"/>
    <cellStyle name="Accent6" xfId="8924" builtinId="49" hidden="1" customBuiltin="1"/>
    <cellStyle name="Accent6" xfId="8947" builtinId="49" hidden="1" customBuiltin="1"/>
    <cellStyle name="Accent6" xfId="8959" builtinId="49" hidden="1" customBuiltin="1"/>
    <cellStyle name="Accent6" xfId="8999" builtinId="49" hidden="1" customBuiltin="1"/>
    <cellStyle name="Accent6" xfId="9029" builtinId="49" hidden="1" customBuiltin="1"/>
    <cellStyle name="Accent6" xfId="9063" builtinId="49" hidden="1" customBuiltin="1"/>
    <cellStyle name="Accent6" xfId="9091" builtinId="49" hidden="1" customBuiltin="1"/>
    <cellStyle name="Accent6" xfId="9119" builtinId="49" hidden="1" customBuiltin="1"/>
    <cellStyle name="Accent6" xfId="9089" builtinId="49" hidden="1" customBuiltin="1"/>
    <cellStyle name="Accent6" xfId="9022" builtinId="49" hidden="1" customBuiltin="1"/>
    <cellStyle name="Accent6" xfId="9137" builtinId="49" hidden="1" customBuiltin="1"/>
    <cellStyle name="Accent6" xfId="9162" builtinId="49" hidden="1" customBuiltin="1"/>
    <cellStyle name="Accent6" xfId="9189" builtinId="49" hidden="1" customBuiltin="1"/>
    <cellStyle name="Accent6" xfId="9213" builtinId="49" hidden="1" customBuiltin="1"/>
    <cellStyle name="Accent6" xfId="9245" builtinId="49" hidden="1" customBuiltin="1"/>
    <cellStyle name="Accent6" xfId="9284" builtinId="49" hidden="1" customBuiltin="1"/>
    <cellStyle name="Accent6" xfId="9315" builtinId="49" hidden="1" customBuiltin="1"/>
    <cellStyle name="Accent6" xfId="9347" builtinId="49" hidden="1" customBuiltin="1"/>
    <cellStyle name="Accent6" xfId="9376" builtinId="49" hidden="1" customBuiltin="1"/>
    <cellStyle name="Accent6" xfId="9404" builtinId="49" hidden="1" customBuiltin="1"/>
    <cellStyle name="Accent6" xfId="9374" builtinId="49" hidden="1" customBuiltin="1"/>
    <cellStyle name="Accent6" xfId="9307" builtinId="49" hidden="1" customBuiltin="1"/>
    <cellStyle name="Accent6" xfId="9422" builtinId="49" hidden="1" customBuiltin="1"/>
    <cellStyle name="Accent6" xfId="9446" builtinId="49" hidden="1" customBuiltin="1"/>
    <cellStyle name="Accent6" xfId="9472" builtinId="49" hidden="1" customBuiltin="1"/>
    <cellStyle name="Accent6" xfId="9495" builtinId="49" hidden="1" customBuiltin="1"/>
    <cellStyle name="Accent6" xfId="9527" builtinId="49" hidden="1" customBuiltin="1"/>
    <cellStyle name="Accent6" xfId="8363" builtinId="49" hidden="1" customBuiltin="1"/>
    <cellStyle name="Accent6" xfId="8354" builtinId="49" hidden="1" customBuiltin="1"/>
    <cellStyle name="Accent6" xfId="8501" builtinId="49" hidden="1" customBuiltin="1"/>
    <cellStyle name="Accent6" xfId="8151" builtinId="49" hidden="1" customBuiltin="1"/>
    <cellStyle name="Accent6" xfId="8226" builtinId="49" hidden="1" customBuiltin="1"/>
    <cellStyle name="Accent6" xfId="8159" builtinId="49" hidden="1" customBuiltin="1"/>
    <cellStyle name="Accent6" xfId="9684" builtinId="49" hidden="1" customBuiltin="1"/>
    <cellStyle name="Accent6" xfId="9705" builtinId="49" hidden="1" customBuiltin="1"/>
    <cellStyle name="Accent6" xfId="9728" builtinId="49" hidden="1" customBuiltin="1"/>
    <cellStyle name="Accent6" xfId="9749" builtinId="49" hidden="1" customBuiltin="1"/>
    <cellStyle name="Accent6" xfId="9770" builtinId="49" hidden="1" customBuiltin="1"/>
    <cellStyle name="Accent6" xfId="9647" builtinId="49" hidden="1" customBuiltin="1"/>
    <cellStyle name="Accent6" xfId="9811" builtinId="49" hidden="1" customBuiltin="1"/>
    <cellStyle name="Accent6" xfId="9842" builtinId="49" hidden="1" customBuiltin="1"/>
    <cellStyle name="Accent6" xfId="9876" builtinId="49" hidden="1" customBuiltin="1"/>
    <cellStyle name="Accent6" xfId="9907" builtinId="49" hidden="1" customBuiltin="1"/>
    <cellStyle name="Accent6" xfId="9938" builtinId="49" hidden="1" customBuiltin="1"/>
    <cellStyle name="Accent6" xfId="9905" builtinId="49" hidden="1" customBuiltin="1"/>
    <cellStyle name="Accent6" xfId="9833" builtinId="49" hidden="1" customBuiltin="1"/>
    <cellStyle name="Accent6" xfId="9956" builtinId="49" hidden="1" customBuiltin="1"/>
    <cellStyle name="Accent6" xfId="9985" builtinId="49" hidden="1" customBuiltin="1"/>
    <cellStyle name="Accent6" xfId="10009" builtinId="49" hidden="1" customBuiltin="1"/>
    <cellStyle name="Accent6" xfId="10031" builtinId="49" hidden="1" customBuiltin="1"/>
    <cellStyle name="Accent6" xfId="10043" builtinId="49" hidden="1" customBuiltin="1"/>
    <cellStyle name="Accent6" xfId="10079" builtinId="49" hidden="1" customBuiltin="1"/>
    <cellStyle name="Accent6" xfId="10108" builtinId="49" hidden="1" customBuiltin="1"/>
    <cellStyle name="Accent6" xfId="10140" builtinId="49" hidden="1" customBuiltin="1"/>
    <cellStyle name="Accent6" xfId="10167" builtinId="49" hidden="1" customBuiltin="1"/>
    <cellStyle name="Accent6" xfId="10196" builtinId="49" hidden="1" customBuiltin="1"/>
    <cellStyle name="Accent6" xfId="10165" builtinId="49" hidden="1" customBuiltin="1"/>
    <cellStyle name="Accent6" xfId="10101" builtinId="49" hidden="1" customBuiltin="1"/>
    <cellStyle name="Accent6" xfId="10213" builtinId="49" hidden="1" customBuiltin="1"/>
    <cellStyle name="Accent6" xfId="10238" builtinId="49" hidden="1" customBuiltin="1"/>
    <cellStyle name="Accent6" xfId="10263" builtinId="49" hidden="1" customBuiltin="1"/>
    <cellStyle name="Accent6" xfId="10286" builtinId="49" hidden="1" customBuiltin="1"/>
    <cellStyle name="Accent6" xfId="10319" builtinId="49" hidden="1" customBuiltin="1"/>
    <cellStyle name="Accent6" xfId="10357" builtinId="49" hidden="1" customBuiltin="1"/>
    <cellStyle name="Accent6" xfId="10387" builtinId="49" hidden="1" customBuiltin="1"/>
    <cellStyle name="Accent6" xfId="10420" builtinId="49" hidden="1" customBuiltin="1"/>
    <cellStyle name="Accent6" xfId="10447" builtinId="49" hidden="1" customBuiltin="1"/>
    <cellStyle name="Accent6" xfId="10475" builtinId="49" hidden="1" customBuiltin="1"/>
    <cellStyle name="Accent6" xfId="10445" builtinId="49" hidden="1" customBuiltin="1"/>
    <cellStyle name="Accent6" xfId="10379" builtinId="49" hidden="1" customBuiltin="1"/>
    <cellStyle name="Accent6" xfId="10492" builtinId="49" hidden="1" customBuiltin="1"/>
    <cellStyle name="Accent6" xfId="10518" builtinId="49" hidden="1" customBuiltin="1"/>
    <cellStyle name="Accent6" xfId="10541" builtinId="49" hidden="1" customBuiltin="1"/>
    <cellStyle name="Accent6" xfId="10565" builtinId="49" hidden="1" customBuiltin="1"/>
    <cellStyle name="Accent6" xfId="10592" builtinId="49" hidden="1" customBuiltin="1"/>
    <cellStyle name="Accent6" xfId="8336" builtinId="49" hidden="1" customBuiltin="1"/>
    <cellStyle name="Accent6" xfId="8520" builtinId="49" hidden="1" customBuiltin="1"/>
    <cellStyle name="Accent6" xfId="10672" builtinId="49" hidden="1" customBuiltin="1"/>
    <cellStyle name="Accent6" xfId="7772" builtinId="49" hidden="1" customBuiltin="1"/>
    <cellStyle name="Accent6" xfId="6104" builtinId="49" hidden="1" customBuiltin="1"/>
    <cellStyle name="Accent6" xfId="6095" builtinId="49" hidden="1" customBuiltin="1"/>
    <cellStyle name="Accent6" xfId="7539" builtinId="49" hidden="1" customBuiltin="1"/>
    <cellStyle name="Accent6" xfId="4776" builtinId="49" hidden="1" customBuiltin="1"/>
    <cellStyle name="Accent6" xfId="4722" builtinId="49" hidden="1" customBuiltin="1"/>
    <cellStyle name="Accent6" xfId="4558" builtinId="49" hidden="1" customBuiltin="1"/>
    <cellStyle name="Accent6" xfId="4501" builtinId="49" hidden="1" customBuiltin="1"/>
    <cellStyle name="Accent6" xfId="7825" builtinId="49" hidden="1" customBuiltin="1"/>
    <cellStyle name="Accent6" xfId="5700" builtinId="49" hidden="1" customBuiltin="1"/>
    <cellStyle name="Accent6" xfId="4927" builtinId="49" hidden="1" customBuiltin="1"/>
    <cellStyle name="Accent6" xfId="7562" builtinId="49" hidden="1" customBuiltin="1"/>
    <cellStyle name="Accent6" xfId="6220" builtinId="49" hidden="1" customBuiltin="1"/>
    <cellStyle name="Accent6" xfId="10605" builtinId="49" hidden="1" customBuiltin="1"/>
    <cellStyle name="Accent6" xfId="5018" builtinId="49" hidden="1" customBuiltin="1"/>
    <cellStyle name="Accent6" xfId="4405" builtinId="49" hidden="1" customBuiltin="1"/>
    <cellStyle name="Accent6" xfId="8449" builtinId="49" hidden="1" customBuiltin="1"/>
    <cellStyle name="Accent6" xfId="5199" builtinId="49" hidden="1" customBuiltin="1"/>
    <cellStyle name="Accent6" xfId="10793" builtinId="49" hidden="1" customBuiltin="1"/>
    <cellStyle name="Accent6" xfId="5196" builtinId="49" hidden="1" customBuiltin="1"/>
    <cellStyle name="Accent6" xfId="5581" builtinId="49" hidden="1" customBuiltin="1"/>
    <cellStyle name="Accent6" xfId="8311" builtinId="49" hidden="1" customBuiltin="1"/>
    <cellStyle name="Accent6" xfId="4810" builtinId="49" hidden="1" customBuiltin="1"/>
    <cellStyle name="Accent6" xfId="10809" builtinId="49" hidden="1" customBuiltin="1"/>
    <cellStyle name="Accent6" xfId="7710" builtinId="49" hidden="1" customBuiltin="1"/>
    <cellStyle name="Accent6" xfId="5408" builtinId="49" hidden="1" customBuiltin="1"/>
    <cellStyle name="Accent6" xfId="8251" builtinId="49" hidden="1" customBuiltin="1"/>
    <cellStyle name="Accent6" xfId="7604" builtinId="49" hidden="1" customBuiltin="1"/>
    <cellStyle name="Accent6" xfId="5927" builtinId="49" hidden="1" customBuiltin="1"/>
    <cellStyle name="Accent6" xfId="5010" builtinId="49" hidden="1" customBuiltin="1"/>
    <cellStyle name="Accent6" xfId="4120" builtinId="49" hidden="1" customBuiltin="1"/>
    <cellStyle name="Accent6" xfId="4167" builtinId="49" hidden="1" customBuiltin="1"/>
    <cellStyle name="Accent6" xfId="5445" builtinId="49" hidden="1" customBuiltin="1"/>
    <cellStyle name="Accent6" xfId="5299" builtinId="49" hidden="1" customBuiltin="1"/>
    <cellStyle name="Accent6" xfId="6288" builtinId="49" hidden="1" customBuiltin="1"/>
    <cellStyle name="Accent6" xfId="5248" builtinId="49" hidden="1" customBuiltin="1"/>
    <cellStyle name="Accent6" xfId="4735" builtinId="49" hidden="1" customBuiltin="1"/>
    <cellStyle name="Accent6" xfId="4877" builtinId="49" hidden="1" customBuiltin="1"/>
    <cellStyle name="Accent6" xfId="5142" builtinId="49" hidden="1" customBuiltin="1"/>
    <cellStyle name="Accent6" xfId="4884" builtinId="49" hidden="1" customBuiltin="1"/>
    <cellStyle name="Accent6" xfId="5064" builtinId="49" hidden="1" customBuiltin="1"/>
    <cellStyle name="Accent6" xfId="5689" builtinId="49" hidden="1" customBuiltin="1"/>
    <cellStyle name="Accent6" xfId="5779" builtinId="49" hidden="1" customBuiltin="1"/>
    <cellStyle name="Accent6" xfId="5138" builtinId="49" hidden="1" customBuiltin="1"/>
    <cellStyle name="Accent6" xfId="9638" builtinId="49" hidden="1" customBuiltin="1"/>
    <cellStyle name="Accent6" xfId="4140" builtinId="49" hidden="1" customBuiltin="1"/>
    <cellStyle name="Accent6" xfId="9187" builtinId="49" hidden="1" customBuiltin="1"/>
    <cellStyle name="Accent6" xfId="8857" builtinId="49" hidden="1" customBuiltin="1"/>
    <cellStyle name="Accent6" xfId="5982" builtinId="49" hidden="1" customBuiltin="1"/>
    <cellStyle name="Accent6" xfId="4977" builtinId="49" hidden="1" customBuiltin="1"/>
    <cellStyle name="Accent6" xfId="6396" builtinId="49" hidden="1" customBuiltin="1"/>
    <cellStyle name="Accent6" xfId="11032" builtinId="49" hidden="1" customBuiltin="1"/>
    <cellStyle name="Accent6" xfId="11058" builtinId="49" hidden="1" customBuiltin="1"/>
    <cellStyle name="Accent6" xfId="11088" builtinId="49" hidden="1" customBuiltin="1"/>
    <cellStyle name="Accent6" xfId="11116" builtinId="49" hidden="1" customBuiltin="1"/>
    <cellStyle name="Accent6" xfId="11143" builtinId="49" hidden="1" customBuiltin="1"/>
    <cellStyle name="Accent6" xfId="10985" builtinId="49" hidden="1" customBuiltin="1"/>
    <cellStyle name="Accent6" xfId="11191" builtinId="49" hidden="1" customBuiltin="1"/>
    <cellStyle name="Accent6" xfId="11223" builtinId="49" hidden="1" customBuiltin="1"/>
    <cellStyle name="Accent6" xfId="11259" builtinId="49" hidden="1" customBuiltin="1"/>
    <cellStyle name="Accent6" xfId="11293" builtinId="49" hidden="1" customBuiltin="1"/>
    <cellStyle name="Accent6" xfId="11323" builtinId="49" hidden="1" customBuiltin="1"/>
    <cellStyle name="Accent6" xfId="11291" builtinId="49" hidden="1" customBuiltin="1"/>
    <cellStyle name="Accent6" xfId="11214" builtinId="49" hidden="1" customBuiltin="1"/>
    <cellStyle name="Accent6" xfId="11342" builtinId="49" hidden="1" customBuiltin="1"/>
    <cellStyle name="Accent6" xfId="11375" builtinId="49" hidden="1" customBuiltin="1"/>
    <cellStyle name="Accent6" xfId="11404" builtinId="49" hidden="1" customBuiltin="1"/>
    <cellStyle name="Accent6" xfId="11430" builtinId="49" hidden="1" customBuiltin="1"/>
    <cellStyle name="Accent6" xfId="11444" builtinId="49" hidden="1" customBuiltin="1"/>
    <cellStyle name="Accent6" xfId="11488" builtinId="49" hidden="1" customBuiltin="1"/>
    <cellStyle name="Accent6" xfId="11518" builtinId="49" hidden="1" customBuiltin="1"/>
    <cellStyle name="Accent6" xfId="11550" builtinId="49" hidden="1" customBuiltin="1"/>
    <cellStyle name="Accent6" xfId="11580" builtinId="49" hidden="1" customBuiltin="1"/>
    <cellStyle name="Accent6" xfId="11610" builtinId="49" hidden="1" customBuiltin="1"/>
    <cellStyle name="Accent6" xfId="11578" builtinId="49" hidden="1" customBuiltin="1"/>
    <cellStyle name="Accent6" xfId="11510" builtinId="49" hidden="1" customBuiltin="1"/>
    <cellStyle name="Accent6" xfId="11626" builtinId="49" hidden="1" customBuiltin="1"/>
    <cellStyle name="Accent6" xfId="11654" builtinId="49" hidden="1" customBuiltin="1"/>
    <cellStyle name="Accent6" xfId="11683" builtinId="49" hidden="1" customBuiltin="1"/>
    <cellStyle name="Accent6" xfId="11709" builtinId="49" hidden="1" customBuiltin="1"/>
    <cellStyle name="Accent6" xfId="11742" builtinId="49" hidden="1" customBuiltin="1"/>
    <cellStyle name="Accent6" xfId="11786" builtinId="49" hidden="1" customBuiltin="1"/>
    <cellStyle name="Accent6" xfId="11816" builtinId="49" hidden="1" customBuiltin="1"/>
    <cellStyle name="Accent6" xfId="11848" builtinId="49" hidden="1" customBuiltin="1"/>
    <cellStyle name="Accent6" xfId="11877" builtinId="49" hidden="1" customBuiltin="1"/>
    <cellStyle name="Accent6" xfId="11906" builtinId="49" hidden="1" customBuiltin="1"/>
    <cellStyle name="Accent6" xfId="11875" builtinId="49" hidden="1" customBuiltin="1"/>
    <cellStyle name="Accent6" xfId="11808" builtinId="49" hidden="1" customBuiltin="1"/>
    <cellStyle name="Accent6" xfId="11922" builtinId="49" hidden="1" customBuiltin="1"/>
    <cellStyle name="Accent6" xfId="11950" builtinId="49" hidden="1" customBuiltin="1"/>
    <cellStyle name="Accent6" xfId="11982" builtinId="49" hidden="1" customBuiltin="1"/>
    <cellStyle name="Accent6" xfId="12008" builtinId="49" hidden="1" customBuiltin="1"/>
    <cellStyle name="Accent6" xfId="12040" builtinId="49" hidden="1" customBuiltin="1"/>
    <cellStyle name="Accent6" xfId="10889" builtinId="49" hidden="1" customBuiltin="1"/>
    <cellStyle name="Accent6" xfId="10882" builtinId="49" hidden="1" customBuiltin="1"/>
    <cellStyle name="Accent6" xfId="10958" builtinId="49" hidden="1" customBuiltin="1"/>
    <cellStyle name="Accent6" xfId="5911" builtinId="49" hidden="1" customBuiltin="1"/>
    <cellStyle name="Accent6" xfId="6128" builtinId="49" hidden="1" customBuiltin="1"/>
    <cellStyle name="Accent6" xfId="5478" builtinId="49" hidden="1" customBuiltin="1"/>
    <cellStyle name="Accent6" xfId="12183" builtinId="49" hidden="1" customBuiltin="1"/>
    <cellStyle name="Accent6" xfId="12204" builtinId="49" hidden="1" customBuiltin="1"/>
    <cellStyle name="Accent6" xfId="12227" builtinId="49" hidden="1" customBuiltin="1"/>
    <cellStyle name="Accent6" xfId="12248" builtinId="49" hidden="1" customBuiltin="1"/>
    <cellStyle name="Accent6" xfId="12269" builtinId="49" hidden="1" customBuiltin="1"/>
    <cellStyle name="Accent6" xfId="12146" builtinId="49" hidden="1" customBuiltin="1"/>
    <cellStyle name="Accent6" xfId="12314" builtinId="49" hidden="1" customBuiltin="1"/>
    <cellStyle name="Accent6" xfId="12345" builtinId="49" hidden="1" customBuiltin="1"/>
    <cellStyle name="Accent6" xfId="12379" builtinId="49" hidden="1" customBuiltin="1"/>
    <cellStyle name="Accent6" xfId="12411" builtinId="49" hidden="1" customBuiltin="1"/>
    <cellStyle name="Accent6" xfId="12442" builtinId="49" hidden="1" customBuiltin="1"/>
    <cellStyle name="Accent6" xfId="12409" builtinId="49" hidden="1" customBuiltin="1"/>
    <cellStyle name="Accent6" xfId="12336" builtinId="49" hidden="1" customBuiltin="1"/>
    <cellStyle name="Accent6" xfId="12461" builtinId="49" hidden="1" customBuiltin="1"/>
    <cellStyle name="Accent6" xfId="12493" builtinId="49" hidden="1" customBuiltin="1"/>
    <cellStyle name="Accent6" xfId="12520" builtinId="49" hidden="1" customBuiltin="1"/>
    <cellStyle name="Accent6" xfId="12545" builtinId="49" hidden="1" customBuiltin="1"/>
    <cellStyle name="Accent6" xfId="12555" builtinId="49" hidden="1" customBuiltin="1"/>
    <cellStyle name="Accent6" xfId="12597" builtinId="49" hidden="1" customBuiltin="1"/>
    <cellStyle name="Accent6" xfId="12626" builtinId="49" hidden="1" customBuiltin="1"/>
    <cellStyle name="Accent6" xfId="12658" builtinId="49" hidden="1" customBuiltin="1"/>
    <cellStyle name="Accent6" xfId="12686" builtinId="49" hidden="1" customBuiltin="1"/>
    <cellStyle name="Accent6" xfId="12714" builtinId="49" hidden="1" customBuiltin="1"/>
    <cellStyle name="Accent6" xfId="12684" builtinId="49" hidden="1" customBuiltin="1"/>
    <cellStyle name="Accent6" xfId="12619" builtinId="49" hidden="1" customBuiltin="1"/>
    <cellStyle name="Accent6" xfId="12733" builtinId="49" hidden="1" customBuiltin="1"/>
    <cellStyle name="Accent6" xfId="12760" builtinId="49" hidden="1" customBuiltin="1"/>
    <cellStyle name="Accent6" xfId="12789" builtinId="49" hidden="1" customBuiltin="1"/>
    <cellStyle name="Accent6" xfId="12818" builtinId="49" hidden="1" customBuiltin="1"/>
    <cellStyle name="Accent6" xfId="12849" builtinId="49" hidden="1" customBuiltin="1"/>
    <cellStyle name="Accent6" xfId="12890" builtinId="49" hidden="1" customBuiltin="1"/>
    <cellStyle name="Accent6" xfId="12919" builtinId="49" hidden="1" customBuiltin="1"/>
    <cellStyle name="Accent6" xfId="12950" builtinId="49" hidden="1" customBuiltin="1"/>
    <cellStyle name="Accent6" xfId="12978" builtinId="49" hidden="1" customBuiltin="1"/>
    <cellStyle name="Accent6" xfId="13007" builtinId="49" hidden="1" customBuiltin="1"/>
    <cellStyle name="Accent6" xfId="12976" builtinId="49" hidden="1" customBuiltin="1"/>
    <cellStyle name="Accent6" xfId="12912" builtinId="49" hidden="1" customBuiltin="1"/>
    <cellStyle name="Accent6" xfId="13025" builtinId="49" hidden="1" customBuiltin="1"/>
    <cellStyle name="Accent6" xfId="13051" builtinId="49" hidden="1" customBuiltin="1"/>
    <cellStyle name="Accent6" xfId="13078" builtinId="49" hidden="1" customBuiltin="1"/>
    <cellStyle name="Accent6" xfId="13102" builtinId="49" hidden="1" customBuiltin="1"/>
    <cellStyle name="Accent6" xfId="13123" builtinId="49" hidden="1" customBuiltin="1"/>
    <cellStyle name="Accent6" xfId="5539" builtinId="49" hidden="1" customBuiltin="1"/>
    <cellStyle name="Accent6" xfId="7697" builtinId="49" hidden="1" customBuiltin="1"/>
    <cellStyle name="Accent6" xfId="5841" builtinId="49" hidden="1" customBuiltin="1"/>
    <cellStyle name="Accent6" xfId="5842" builtinId="49" hidden="1" customBuiltin="1"/>
    <cellStyle name="Accent6" xfId="5646" builtinId="49" hidden="1" customBuiltin="1"/>
    <cellStyle name="Accent6" xfId="8369" builtinId="49" hidden="1" customBuiltin="1"/>
    <cellStyle name="Accent6" xfId="4434" builtinId="49" hidden="1" customBuiltin="1"/>
    <cellStyle name="Accent6" xfId="11109" builtinId="49" hidden="1" customBuiltin="1"/>
    <cellStyle name="Accent6" xfId="4454" builtinId="49" hidden="1" customBuiltin="1"/>
    <cellStyle name="Accent6" xfId="5318" builtinId="49" hidden="1" customBuiltin="1"/>
    <cellStyle name="Accent6" xfId="5512" builtinId="49" hidden="1" customBuiltin="1"/>
    <cellStyle name="Accent6" xfId="8484" builtinId="49" hidden="1" customBuiltin="1"/>
    <cellStyle name="Accent6" xfId="11849" builtinId="49" hidden="1" customBuiltin="1"/>
    <cellStyle name="Accent6" xfId="8275" builtinId="49" hidden="1" customBuiltin="1"/>
    <cellStyle name="Accent6" xfId="4433" builtinId="49" hidden="1" customBuiltin="1"/>
    <cellStyle name="Accent6" xfId="11417" builtinId="49" hidden="1" customBuiltin="1"/>
    <cellStyle name="Accent6" xfId="13133" builtinId="49" hidden="1" customBuiltin="1"/>
    <cellStyle name="Accent6" xfId="11995" builtinId="49" hidden="1" customBuiltin="1"/>
    <cellStyle name="Accent6" xfId="5303" builtinId="49" hidden="1" customBuiltin="1"/>
    <cellStyle name="Accent6" xfId="13158" builtinId="49" hidden="1" customBuiltin="1"/>
    <cellStyle name="Accent6" xfId="13196" builtinId="49" hidden="1" customBuiltin="1"/>
    <cellStyle name="Accent6" xfId="13232" builtinId="49" hidden="1" customBuiltin="1"/>
    <cellStyle name="Accent6" xfId="13267" builtinId="49" hidden="1" customBuiltin="1"/>
    <cellStyle name="Accent6" xfId="13283" builtinId="49" hidden="1" customBuiltin="1"/>
    <cellStyle name="Accent6" xfId="13329" builtinId="49" hidden="1" customBuiltin="1"/>
    <cellStyle name="Accent6" xfId="13361" builtinId="49" hidden="1" customBuiltin="1"/>
    <cellStyle name="Accent6" xfId="13395" builtinId="49" hidden="1" customBuiltin="1"/>
    <cellStyle name="Accent6" xfId="13427" builtinId="49" hidden="1" customBuiltin="1"/>
    <cellStyle name="Accent6" xfId="13458" builtinId="49" hidden="1" customBuiltin="1"/>
    <cellStyle name="Accent6" xfId="13425" builtinId="49" hidden="1" customBuiltin="1"/>
    <cellStyle name="Accent6" xfId="13352" builtinId="49" hidden="1" customBuiltin="1"/>
    <cellStyle name="Accent6" xfId="13482" builtinId="49" hidden="1" customBuiltin="1"/>
    <cellStyle name="Accent6" xfId="13517" builtinId="49" hidden="1" customBuiltin="1"/>
    <cellStyle name="Accent6" xfId="13553" builtinId="49" hidden="1" customBuiltin="1"/>
    <cellStyle name="Accent6" xfId="13587" builtinId="49" hidden="1" customBuiltin="1"/>
    <cellStyle name="Accent6" xfId="13625" builtinId="49" hidden="1" customBuiltin="1"/>
    <cellStyle name="Accent6" xfId="13671" builtinId="49" hidden="1" customBuiltin="1"/>
    <cellStyle name="Accent6" xfId="13703" builtinId="49" hidden="1" customBuiltin="1"/>
    <cellStyle name="Accent6" xfId="13737" builtinId="49" hidden="1" customBuiltin="1"/>
    <cellStyle name="Accent6" xfId="13769" builtinId="49" hidden="1" customBuiltin="1"/>
    <cellStyle name="Accent6" xfId="13800" builtinId="49" hidden="1" customBuiltin="1"/>
    <cellStyle name="Accent6" xfId="13767" builtinId="49" hidden="1" customBuiltin="1"/>
    <cellStyle name="Accent6" xfId="13694" builtinId="49" hidden="1" customBuiltin="1"/>
    <cellStyle name="Accent6" xfId="13824" builtinId="49" hidden="1" customBuiltin="1"/>
    <cellStyle name="Accent6" xfId="13859" builtinId="49" hidden="1" customBuiltin="1"/>
    <cellStyle name="Accent6" xfId="13895" builtinId="49" hidden="1" customBuiltin="1"/>
    <cellStyle name="Accent6" xfId="13929" builtinId="49" hidden="1" customBuiltin="1"/>
    <cellStyle name="Accent6" xfId="13968" builtinId="49" hidden="1" customBuiltin="1"/>
    <cellStyle name="Accent6" xfId="14326" builtinId="49" hidden="1" customBuiltin="1"/>
    <cellStyle name="Accent6" xfId="14347" builtinId="49" hidden="1" customBuiltin="1"/>
    <cellStyle name="Accent6" xfId="14369" builtinId="49" hidden="1" customBuiltin="1"/>
    <cellStyle name="Accent6" xfId="14391" builtinId="49" hidden="1" customBuiltin="1"/>
    <cellStyle name="Accent6" xfId="14412" builtinId="49" hidden="1" customBuiltin="1"/>
    <cellStyle name="Accent6" xfId="14455" builtinId="49" hidden="1" customBuiltin="1"/>
    <cellStyle name="Accent6" xfId="14858" builtinId="49" hidden="1" customBuiltin="1"/>
    <cellStyle name="Accent6" xfId="14882" builtinId="49" hidden="1" customBuiltin="1"/>
    <cellStyle name="Accent6" xfId="14908" builtinId="49" hidden="1" customBuiltin="1"/>
    <cellStyle name="Accent6" xfId="14933" builtinId="49" hidden="1" customBuiltin="1"/>
    <cellStyle name="Accent6" xfId="14955" builtinId="49" hidden="1" customBuiltin="1"/>
    <cellStyle name="Accent6" xfId="14816" builtinId="49" hidden="1" customBuiltin="1"/>
    <cellStyle name="Accent6" xfId="14996" builtinId="49" hidden="1" customBuiltin="1"/>
    <cellStyle name="Accent6" xfId="15027" builtinId="49" hidden="1" customBuiltin="1"/>
    <cellStyle name="Accent6" xfId="15061" builtinId="49" hidden="1" customBuiltin="1"/>
    <cellStyle name="Accent6" xfId="15094" builtinId="49" hidden="1" customBuiltin="1"/>
    <cellStyle name="Accent6" xfId="15124" builtinId="49" hidden="1" customBuiltin="1"/>
    <cellStyle name="Accent6" xfId="15092" builtinId="49" hidden="1" customBuiltin="1"/>
    <cellStyle name="Accent6" xfId="15018" builtinId="49" hidden="1" customBuiltin="1"/>
    <cellStyle name="Accent6" xfId="15140" builtinId="49" hidden="1" customBuiltin="1"/>
    <cellStyle name="Accent6" xfId="15168" builtinId="49" hidden="1" customBuiltin="1"/>
    <cellStyle name="Accent6" xfId="15192" builtinId="49" hidden="1" customBuiltin="1"/>
    <cellStyle name="Accent6" xfId="15215" builtinId="49" hidden="1" customBuiltin="1"/>
    <cellStyle name="Accent6" xfId="15226" builtinId="49" hidden="1" customBuiltin="1"/>
    <cellStyle name="Accent6" xfId="15263" builtinId="49" hidden="1" customBuiltin="1"/>
    <cellStyle name="Accent6" xfId="15292" builtinId="49" hidden="1" customBuiltin="1"/>
    <cellStyle name="Accent6" xfId="15324" builtinId="49" hidden="1" customBuiltin="1"/>
    <cellStyle name="Accent6" xfId="15353" builtinId="49" hidden="1" customBuiltin="1"/>
    <cellStyle name="Accent6" xfId="15381" builtinId="49" hidden="1" customBuiltin="1"/>
    <cellStyle name="Accent6" xfId="15351" builtinId="49" hidden="1" customBuiltin="1"/>
    <cellStyle name="Accent6" xfId="15285" builtinId="49" hidden="1" customBuiltin="1"/>
    <cellStyle name="Accent6" xfId="15398" builtinId="49" hidden="1" customBuiltin="1"/>
    <cellStyle name="Accent6" xfId="15422" builtinId="49" hidden="1" customBuiltin="1"/>
    <cellStyle name="Accent6" xfId="15448" builtinId="49" hidden="1" customBuiltin="1"/>
    <cellStyle name="Accent6" xfId="15472" builtinId="49" hidden="1" customBuiltin="1"/>
    <cellStyle name="Accent6" xfId="15504" builtinId="49" hidden="1" customBuiltin="1"/>
    <cellStyle name="Accent6" xfId="15541" builtinId="49" hidden="1" customBuiltin="1"/>
    <cellStyle name="Accent6" xfId="15570" builtinId="49" hidden="1" customBuiltin="1"/>
    <cellStyle name="Accent6" xfId="15602" builtinId="49" hidden="1" customBuiltin="1"/>
    <cellStyle name="Accent6" xfId="15630" builtinId="49" hidden="1" customBuiltin="1"/>
    <cellStyle name="Accent6" xfId="15658" builtinId="49" hidden="1" customBuiltin="1"/>
    <cellStyle name="Accent6" xfId="15628" builtinId="49" hidden="1" customBuiltin="1"/>
    <cellStyle name="Accent6" xfId="15563" builtinId="49" hidden="1" customBuiltin="1"/>
    <cellStyle name="Accent6" xfId="15675" builtinId="49" hidden="1" customBuiltin="1"/>
    <cellStyle name="Accent6" xfId="15698" builtinId="49" hidden="1" customBuiltin="1"/>
    <cellStyle name="Accent6" xfId="15723" builtinId="49" hidden="1" customBuiltin="1"/>
    <cellStyle name="Accent6" xfId="15746" builtinId="49" hidden="1" customBuiltin="1"/>
    <cellStyle name="Accent6" xfId="15778" builtinId="49" hidden="1" customBuiltin="1"/>
    <cellStyle name="Accent6" xfId="14657" builtinId="49" hidden="1" customBuiltin="1"/>
    <cellStyle name="Accent6" xfId="14647" builtinId="49" hidden="1" customBuiltin="1"/>
    <cellStyle name="Accent6" xfId="14776" builtinId="49" hidden="1" customBuiltin="1"/>
    <cellStyle name="Accent6" xfId="14477" builtinId="49" hidden="1" customBuiltin="1"/>
    <cellStyle name="Accent6" xfId="14537" builtinId="49" hidden="1" customBuiltin="1"/>
    <cellStyle name="Accent6" xfId="14483" builtinId="49" hidden="1" customBuiltin="1"/>
    <cellStyle name="Accent6" xfId="15926" builtinId="49" hidden="1" customBuiltin="1"/>
    <cellStyle name="Accent6" xfId="15947" builtinId="49" hidden="1" customBuiltin="1"/>
    <cellStyle name="Accent6" xfId="15970" builtinId="49" hidden="1" customBuiltin="1"/>
    <cellStyle name="Accent6" xfId="15991" builtinId="49" hidden="1" customBuiltin="1"/>
    <cellStyle name="Accent6" xfId="16012" builtinId="49" hidden="1" customBuiltin="1"/>
    <cellStyle name="Accent6" xfId="15891" builtinId="49" hidden="1" customBuiltin="1"/>
    <cellStyle name="Accent6" xfId="16052" builtinId="49" hidden="1" customBuiltin="1"/>
    <cellStyle name="Accent6" xfId="16084" builtinId="49" hidden="1" customBuiltin="1"/>
    <cellStyle name="Accent6" xfId="16118" builtinId="49" hidden="1" customBuiltin="1"/>
    <cellStyle name="Accent6" xfId="16148" builtinId="49" hidden="1" customBuiltin="1"/>
    <cellStyle name="Accent6" xfId="16178" builtinId="49" hidden="1" customBuiltin="1"/>
    <cellStyle name="Accent6" xfId="16146" builtinId="49" hidden="1" customBuiltin="1"/>
    <cellStyle name="Accent6" xfId="16074" builtinId="49" hidden="1" customBuiltin="1"/>
    <cellStyle name="Accent6" xfId="16197" builtinId="49" hidden="1" customBuiltin="1"/>
    <cellStyle name="Accent6" xfId="16225" builtinId="49" hidden="1" customBuiltin="1"/>
    <cellStyle name="Accent6" xfId="16250" builtinId="49" hidden="1" customBuiltin="1"/>
    <cellStyle name="Accent6" xfId="16275" builtinId="49" hidden="1" customBuiltin="1"/>
    <cellStyle name="Accent6" xfId="16287" builtinId="49" hidden="1" customBuiltin="1"/>
    <cellStyle name="Accent6" xfId="16324" builtinId="49" hidden="1" customBuiltin="1"/>
    <cellStyle name="Accent6" xfId="16353" builtinId="49" hidden="1" customBuiltin="1"/>
    <cellStyle name="Accent6" xfId="16385" builtinId="49" hidden="1" customBuiltin="1"/>
    <cellStyle name="Accent6" xfId="16412" builtinId="49" hidden="1" customBuiltin="1"/>
    <cellStyle name="Accent6" xfId="16440" builtinId="49" hidden="1" customBuiltin="1"/>
    <cellStyle name="Accent6" xfId="16410" builtinId="49" hidden="1" customBuiltin="1"/>
    <cellStyle name="Accent6" xfId="16346" builtinId="49" hidden="1" customBuiltin="1"/>
    <cellStyle name="Accent6" xfId="16455" builtinId="49" hidden="1" customBuiltin="1"/>
    <cellStyle name="Accent6" xfId="16479" builtinId="49" hidden="1" customBuiltin="1"/>
    <cellStyle name="Accent6" xfId="16502" builtinId="49" hidden="1" customBuiltin="1"/>
    <cellStyle name="Accent6" xfId="16525" builtinId="49" hidden="1" customBuiltin="1"/>
    <cellStyle name="Accent6" xfId="16557" builtinId="49" hidden="1" customBuiltin="1"/>
    <cellStyle name="Accent6" xfId="16594" builtinId="49" hidden="1" customBuiltin="1"/>
    <cellStyle name="Accent6" xfId="16624" builtinId="49" hidden="1" customBuiltin="1"/>
    <cellStyle name="Accent6" xfId="16657" builtinId="49" hidden="1" customBuiltin="1"/>
    <cellStyle name="Accent6" xfId="16684" builtinId="49" hidden="1" customBuiltin="1"/>
    <cellStyle name="Accent6" xfId="16712" builtinId="49" hidden="1" customBuiltin="1"/>
    <cellStyle name="Accent6" xfId="16682" builtinId="49" hidden="1" customBuiltin="1"/>
    <cellStyle name="Accent6" xfId="16616" builtinId="49" hidden="1" customBuiltin="1"/>
    <cellStyle name="Accent6" xfId="16729" builtinId="49" hidden="1" customBuiltin="1"/>
    <cellStyle name="Accent6" xfId="16753" builtinId="49" hidden="1" customBuiltin="1"/>
    <cellStyle name="Accent6" xfId="16775" builtinId="49" hidden="1" customBuiltin="1"/>
    <cellStyle name="Accent6" xfId="16799" builtinId="49" hidden="1" customBuiltin="1"/>
    <cellStyle name="Accent6" xfId="16826" builtinId="49" hidden="1" customBuiltin="1"/>
    <cellStyle name="Accent6" xfId="14630" builtinId="49" hidden="1" customBuiltin="1"/>
    <cellStyle name="Accent6" xfId="14792" builtinId="49" hidden="1" customBuiltin="1"/>
    <cellStyle name="Accent6" xfId="16889" builtinId="49" hidden="1" customBuiltin="1"/>
    <cellStyle name="Accent6" xfId="14151" builtinId="49" hidden="1" customBuiltin="1"/>
    <cellStyle name="Accent6" xfId="11672" builtinId="49" hidden="1" customBuiltin="1"/>
    <cellStyle name="Accent6" xfId="7945" builtinId="49" hidden="1" customBuiltin="1"/>
    <cellStyle name="Accent6" xfId="13973" builtinId="49" hidden="1" customBuiltin="1"/>
    <cellStyle name="Accent6" xfId="6295" builtinId="49" hidden="1" customBuiltin="1"/>
    <cellStyle name="Accent6" xfId="8146" builtinId="49" hidden="1" customBuiltin="1"/>
    <cellStyle name="Accent6" xfId="4508" builtinId="49" hidden="1" customBuiltin="1"/>
    <cellStyle name="Accent6" xfId="5828" builtinId="49" hidden="1" customBuiltin="1"/>
    <cellStyle name="Accent6" xfId="14198" builtinId="49" hidden="1" customBuiltin="1"/>
    <cellStyle name="Accent6" xfId="4904" builtinId="49" hidden="1" customBuiltin="1"/>
    <cellStyle name="Accent6" xfId="5344" builtinId="49" hidden="1" customBuiltin="1"/>
    <cellStyle name="Accent6" xfId="13985" builtinId="49" hidden="1" customBuiltin="1"/>
    <cellStyle name="Accent6" xfId="7612" builtinId="49" hidden="1" customBuiltin="1"/>
    <cellStyle name="Accent6" xfId="16836" builtinId="49" hidden="1" customBuiltin="1"/>
    <cellStyle name="Accent6" xfId="7840" builtinId="49" hidden="1" customBuiltin="1"/>
    <cellStyle name="Accent6" xfId="9214" builtinId="49" hidden="1" customBuiltin="1"/>
    <cellStyle name="Accent6" xfId="14725" builtinId="49" hidden="1" customBuiltin="1"/>
    <cellStyle name="Accent6" xfId="4318" builtinId="49" hidden="1" customBuiltin="1"/>
    <cellStyle name="Accent6" xfId="16995" builtinId="49" hidden="1" customBuiltin="1"/>
    <cellStyle name="Accent6" xfId="4844" builtinId="49" hidden="1" customBuiltin="1"/>
    <cellStyle name="Accent6" xfId="5433" builtinId="49" hidden="1" customBuiltin="1"/>
    <cellStyle name="Accent6" xfId="14610" builtinId="49" hidden="1" customBuiltin="1"/>
    <cellStyle name="Accent6" xfId="4952" builtinId="49" hidden="1" customBuiltin="1"/>
    <cellStyle name="Accent6" xfId="17005" builtinId="49" hidden="1" customBuiltin="1"/>
    <cellStyle name="Accent6" xfId="14095" builtinId="49" hidden="1" customBuiltin="1"/>
    <cellStyle name="Accent6" xfId="10846" builtinId="49" hidden="1" customBuiltin="1"/>
    <cellStyle name="Accent6" xfId="14558" builtinId="49" hidden="1" customBuiltin="1"/>
    <cellStyle name="Accent6" xfId="14018" builtinId="49" hidden="1" customBuiltin="1"/>
    <cellStyle name="Accent6" xfId="7753" builtinId="49" hidden="1" customBuiltin="1"/>
    <cellStyle name="Accent6" xfId="4188" builtinId="49" hidden="1" customBuiltin="1"/>
    <cellStyle name="Accent6" xfId="5675" builtinId="49" hidden="1" customBuiltin="1"/>
    <cellStyle name="Accent6" xfId="5421" builtinId="49" hidden="1" customBuiltin="1"/>
    <cellStyle name="Accent6" xfId="4203" builtinId="49" hidden="1" customBuiltin="1"/>
    <cellStyle name="Accent6" xfId="9287" builtinId="49" hidden="1" customBuiltin="1"/>
    <cellStyle name="Accent6" xfId="13009" builtinId="49" hidden="1" customBuiltin="1"/>
    <cellStyle name="Accent6" xfId="5129" builtinId="49" hidden="1" customBuiltin="1"/>
    <cellStyle name="Accent6" xfId="7781" builtinId="49" hidden="1" customBuiltin="1"/>
    <cellStyle name="Accent6" xfId="5133" builtinId="49" hidden="1" customBuiltin="1"/>
    <cellStyle name="Accent6" xfId="4224" builtinId="49" hidden="1" customBuiltin="1"/>
    <cellStyle name="Accent6" xfId="7786" builtinId="49" hidden="1" customBuiltin="1"/>
    <cellStyle name="Accent6" xfId="7964" builtinId="49" hidden="1" customBuiltin="1"/>
    <cellStyle name="Accent6" xfId="4296" builtinId="49" hidden="1" customBuiltin="1"/>
    <cellStyle name="Accent6" xfId="4214" builtinId="49" hidden="1" customBuiltin="1"/>
    <cellStyle name="Accent6" xfId="7611" builtinId="49" hidden="1" customBuiltin="1"/>
    <cellStyle name="Accent6" xfId="15882" builtinId="49" hidden="1" customBuiltin="1"/>
    <cellStyle name="Accent6" xfId="176" builtinId="49" hidden="1" customBuiltin="1"/>
    <cellStyle name="Accent6" xfId="15446" builtinId="49" hidden="1" customBuiltin="1"/>
    <cellStyle name="Accent6" xfId="15126" builtinId="49" hidden="1" customBuiltin="1"/>
    <cellStyle name="Accent6" xfId="10951" builtinId="49" hidden="1" customBuiltin="1"/>
    <cellStyle name="Accent6" xfId="4178" builtinId="49" hidden="1" customBuiltin="1"/>
    <cellStyle name="Accent6" xfId="4428" builtinId="49" hidden="1" customBuiltin="1"/>
    <cellStyle name="Accent6" xfId="17188" builtinId="49" hidden="1" customBuiltin="1"/>
    <cellStyle name="Accent6" xfId="17212" builtinId="49" hidden="1" customBuiltin="1"/>
    <cellStyle name="Accent6" xfId="17241" builtinId="49" hidden="1" customBuiltin="1"/>
    <cellStyle name="Accent6" xfId="17268" builtinId="49" hidden="1" customBuiltin="1"/>
    <cellStyle name="Accent6" xfId="17292" builtinId="49" hidden="1" customBuiltin="1"/>
    <cellStyle name="Accent6" xfId="17145" builtinId="49" hidden="1" customBuiltin="1"/>
    <cellStyle name="Accent6" xfId="17338" builtinId="49" hidden="1" customBuiltin="1"/>
    <cellStyle name="Accent6" xfId="17370" builtinId="49" hidden="1" customBuiltin="1"/>
    <cellStyle name="Accent6" xfId="17404" builtinId="49" hidden="1" customBuiltin="1"/>
    <cellStyle name="Accent6" xfId="17437" builtinId="49" hidden="1" customBuiltin="1"/>
    <cellStyle name="Accent6" xfId="17469" builtinId="49" hidden="1" customBuiltin="1"/>
    <cellStyle name="Accent6" xfId="17435" builtinId="49" hidden="1" customBuiltin="1"/>
    <cellStyle name="Accent6" xfId="17361" builtinId="49" hidden="1" customBuiltin="1"/>
    <cellStyle name="Accent6" xfId="17486" builtinId="49" hidden="1" customBuiltin="1"/>
    <cellStyle name="Accent6" xfId="17517" builtinId="49" hidden="1" customBuiltin="1"/>
    <cellStyle name="Accent6" xfId="17543" builtinId="49" hidden="1" customBuiltin="1"/>
    <cellStyle name="Accent6" xfId="17568" builtinId="49" hidden="1" customBuiltin="1"/>
    <cellStyle name="Accent6" xfId="17580" builtinId="49" hidden="1" customBuiltin="1"/>
    <cellStyle name="Accent6" xfId="17620" builtinId="49" hidden="1" customBuiltin="1"/>
    <cellStyle name="Accent6" xfId="17649" builtinId="49" hidden="1" customBuiltin="1"/>
    <cellStyle name="Accent6" xfId="17680" builtinId="49" hidden="1" customBuiltin="1"/>
    <cellStyle name="Accent6" xfId="17710" builtinId="49" hidden="1" customBuiltin="1"/>
    <cellStyle name="Accent6" xfId="17740" builtinId="49" hidden="1" customBuiltin="1"/>
    <cellStyle name="Accent6" xfId="17708" builtinId="49" hidden="1" customBuiltin="1"/>
    <cellStyle name="Accent6" xfId="17642" builtinId="49" hidden="1" customBuiltin="1"/>
    <cellStyle name="Accent6" xfId="17757" builtinId="49" hidden="1" customBuiltin="1"/>
    <cellStyle name="Accent6" xfId="17782" builtinId="49" hidden="1" customBuiltin="1"/>
    <cellStyle name="Accent6" xfId="17808" builtinId="49" hidden="1" customBuiltin="1"/>
    <cellStyle name="Accent6" xfId="17832" builtinId="49" hidden="1" customBuiltin="1"/>
    <cellStyle name="Accent6" xfId="17864" builtinId="49" hidden="1" customBuiltin="1"/>
    <cellStyle name="Accent6" xfId="17904" builtinId="49" hidden="1" customBuiltin="1"/>
    <cellStyle name="Accent6" xfId="17933" builtinId="49" hidden="1" customBuiltin="1"/>
    <cellStyle name="Accent6" xfId="17965" builtinId="49" hidden="1" customBuiltin="1"/>
    <cellStyle name="Accent6" xfId="17995" builtinId="49" hidden="1" customBuiltin="1"/>
    <cellStyle name="Accent6" xfId="18024" builtinId="49" hidden="1" customBuiltin="1"/>
    <cellStyle name="Accent6" xfId="17993" builtinId="49" hidden="1" customBuiltin="1"/>
    <cellStyle name="Accent6" xfId="17926" builtinId="49" hidden="1" customBuiltin="1"/>
    <cellStyle name="Accent6" xfId="18039" builtinId="49" hidden="1" customBuiltin="1"/>
    <cellStyle name="Accent6" xfId="18064" builtinId="49" hidden="1" customBuiltin="1"/>
    <cellStyle name="Accent6" xfId="18089" builtinId="49" hidden="1" customBuiltin="1"/>
    <cellStyle name="Accent6" xfId="18114" builtinId="49" hidden="1" customBuiltin="1"/>
    <cellStyle name="Accent6" xfId="18146" builtinId="49" hidden="1" customBuiltin="1"/>
    <cellStyle name="Accent6" xfId="17059" builtinId="49" hidden="1" customBuiltin="1"/>
    <cellStyle name="Accent6" xfId="17052" builtinId="49" hidden="1" customBuiltin="1"/>
    <cellStyle name="Accent6" xfId="17121" builtinId="49" hidden="1" customBuiltin="1"/>
    <cellStyle name="Accent6" xfId="6281" builtinId="49" hidden="1" customBuiltin="1"/>
    <cellStyle name="Accent6" xfId="7846" builtinId="49" hidden="1" customBuiltin="1"/>
    <cellStyle name="Accent6" xfId="10679" builtinId="49" hidden="1" customBuiltin="1"/>
    <cellStyle name="Accent6" xfId="18288" builtinId="49" hidden="1" customBuiltin="1"/>
    <cellStyle name="Accent6" xfId="18309" builtinId="49" hidden="1" customBuiltin="1"/>
    <cellStyle name="Accent6" xfId="18332" builtinId="49" hidden="1" customBuiltin="1"/>
    <cellStyle name="Accent6" xfId="18353" builtinId="49" hidden="1" customBuiltin="1"/>
    <cellStyle name="Accent6" xfId="18374" builtinId="49" hidden="1" customBuiltin="1"/>
    <cellStyle name="Accent6" xfId="18253" builtinId="49" hidden="1" customBuiltin="1"/>
    <cellStyle name="Accent6" xfId="18417" builtinId="49" hidden="1" customBuiltin="1"/>
    <cellStyle name="Accent6" xfId="18448" builtinId="49" hidden="1" customBuiltin="1"/>
    <cellStyle name="Accent6" xfId="18482" builtinId="49" hidden="1" customBuiltin="1"/>
    <cellStyle name="Accent6" xfId="18514" builtinId="49" hidden="1" customBuiltin="1"/>
    <cellStyle name="Accent6" xfId="18544" builtinId="49" hidden="1" customBuiltin="1"/>
    <cellStyle name="Accent6" xfId="18512" builtinId="49" hidden="1" customBuiltin="1"/>
    <cellStyle name="Accent6" xfId="18439" builtinId="49" hidden="1" customBuiltin="1"/>
    <cellStyle name="Accent6" xfId="18561" builtinId="49" hidden="1" customBuiltin="1"/>
    <cellStyle name="Accent6" xfId="18591" builtinId="49" hidden="1" customBuiltin="1"/>
    <cellStyle name="Accent6" xfId="18618" builtinId="49" hidden="1" customBuiltin="1"/>
    <cellStyle name="Accent6" xfId="18642" builtinId="49" hidden="1" customBuiltin="1"/>
    <cellStyle name="Accent6" xfId="18653" builtinId="49" hidden="1" customBuiltin="1"/>
    <cellStyle name="Accent6" xfId="18693" builtinId="49" hidden="1" customBuiltin="1"/>
    <cellStyle name="Accent6" xfId="18723" builtinId="49" hidden="1" customBuiltin="1"/>
    <cellStyle name="Accent6" xfId="18755" builtinId="49" hidden="1" customBuiltin="1"/>
    <cellStyle name="Accent6" xfId="18784" builtinId="49" hidden="1" customBuiltin="1"/>
    <cellStyle name="Accent6" xfId="18813" builtinId="49" hidden="1" customBuiltin="1"/>
    <cellStyle name="Accent6" xfId="18782" builtinId="49" hidden="1" customBuiltin="1"/>
    <cellStyle name="Accent6" xfId="18716" builtinId="49" hidden="1" customBuiltin="1"/>
    <cellStyle name="Accent6" xfId="18829" builtinId="49" hidden="1" customBuiltin="1"/>
    <cellStyle name="Accent6" xfId="18856" builtinId="49" hidden="1" customBuiltin="1"/>
    <cellStyle name="Accent6" xfId="18881" builtinId="49" hidden="1" customBuiltin="1"/>
    <cellStyle name="Accent6" xfId="18906" builtinId="49" hidden="1" customBuiltin="1"/>
    <cellStyle name="Accent6" xfId="18936" builtinId="49" hidden="1" customBuiltin="1"/>
    <cellStyle name="Accent6" xfId="18976" builtinId="49" hidden="1" customBuiltin="1"/>
    <cellStyle name="Accent6" xfId="19005" builtinId="49" hidden="1" customBuiltin="1"/>
    <cellStyle name="Accent6" xfId="19037" builtinId="49" hidden="1" customBuiltin="1"/>
    <cellStyle name="Accent6" xfId="19067" builtinId="49" hidden="1" customBuiltin="1"/>
    <cellStyle name="Accent6" xfId="19096" builtinId="49" hidden="1" customBuiltin="1"/>
    <cellStyle name="Accent6" xfId="19065" builtinId="49" hidden="1" customBuiltin="1"/>
    <cellStyle name="Accent6" xfId="18998" builtinId="49" hidden="1" customBuiltin="1"/>
    <cellStyle name="Accent6" xfId="19112" builtinId="49" hidden="1" customBuiltin="1"/>
    <cellStyle name="Accent6" xfId="19136" builtinId="49" hidden="1" customBuiltin="1"/>
    <cellStyle name="Accent6" xfId="19160" builtinId="49" hidden="1" customBuiltin="1"/>
    <cellStyle name="Accent6" xfId="19183" builtinId="49" hidden="1" customBuiltin="1"/>
    <cellStyle name="Accent6" xfId="19204" builtinId="49" hidden="1" customBuiltin="1"/>
    <cellStyle name="Accent6" xfId="5051" builtinId="49" hidden="1" customBuiltin="1"/>
    <cellStyle name="Accent6" xfId="14085" builtinId="49" hidden="1" customBuiltin="1"/>
    <cellStyle name="Accent6" xfId="4283" builtinId="49" hidden="1" customBuiltin="1"/>
    <cellStyle name="Accent6" xfId="5364" builtinId="49" hidden="1" customBuiltin="1"/>
    <cellStyle name="Accent6" xfId="4918" builtinId="49" hidden="1" customBuiltin="1"/>
    <cellStyle name="Accent6" xfId="14663" builtinId="49" hidden="1" customBuiltin="1"/>
    <cellStyle name="Accent6" xfId="4104" builtinId="49" hidden="1" customBuiltin="1"/>
    <cellStyle name="Accent6" xfId="17261" builtinId="49" hidden="1" customBuiltin="1"/>
    <cellStyle name="Accent6" xfId="5609" builtinId="49" hidden="1" customBuiltin="1"/>
    <cellStyle name="Accent6" xfId="7721" builtinId="49" hidden="1" customBuiltin="1"/>
    <cellStyle name="Accent6" xfId="6271" builtinId="49" hidden="1" customBuiltin="1"/>
    <cellStyle name="Accent6" xfId="14759" builtinId="49" hidden="1" customBuiltin="1"/>
    <cellStyle name="Accent6" xfId="17966" builtinId="49" hidden="1" customBuiltin="1"/>
    <cellStyle name="Accent6" xfId="14581" builtinId="49" hidden="1" customBuiltin="1"/>
    <cellStyle name="Accent6" xfId="10639" builtinId="49" hidden="1" customBuiltin="1"/>
    <cellStyle name="Accent6" xfId="17556" builtinId="49" hidden="1" customBuiltin="1"/>
    <cellStyle name="Accent6" xfId="19214" builtinId="49" hidden="1" customBuiltin="1"/>
    <cellStyle name="Accent6" xfId="18102" builtinId="49" hidden="1" customBuiltin="1"/>
    <cellStyle name="Accent6" xfId="9622" builtinId="49" hidden="1" customBuiltin="1"/>
    <cellStyle name="Accent6" xfId="19239" builtinId="49" hidden="1" customBuiltin="1"/>
    <cellStyle name="Accent6" xfId="19278" builtinId="49" hidden="1" customBuiltin="1"/>
    <cellStyle name="Accent6" xfId="19315" builtinId="49" hidden="1" customBuiltin="1"/>
    <cellStyle name="Accent6" xfId="19350" builtinId="49" hidden="1" customBuiltin="1"/>
    <cellStyle name="Accent6" xfId="19366" builtinId="49" hidden="1" customBuiltin="1"/>
    <cellStyle name="Accent6" xfId="19412" builtinId="49" hidden="1" customBuiltin="1"/>
    <cellStyle name="Accent6" xfId="19444" builtinId="49" hidden="1" customBuiltin="1"/>
    <cellStyle name="Accent6" xfId="19478" builtinId="49" hidden="1" customBuiltin="1"/>
    <cellStyle name="Accent6" xfId="19510" builtinId="49" hidden="1" customBuiltin="1"/>
    <cellStyle name="Accent6" xfId="19541" builtinId="49" hidden="1" customBuiltin="1"/>
    <cellStyle name="Accent6" xfId="19508" builtinId="49" hidden="1" customBuiltin="1"/>
    <cellStyle name="Accent6" xfId="19435" builtinId="49" hidden="1" customBuiltin="1"/>
    <cellStyle name="Accent6" xfId="19565" builtinId="49" hidden="1" customBuiltin="1"/>
    <cellStyle name="Accent6" xfId="19600" builtinId="49" hidden="1" customBuiltin="1"/>
    <cellStyle name="Accent6" xfId="19636" builtinId="49" hidden="1" customBuiltin="1"/>
    <cellStyle name="Accent6" xfId="19670" builtinId="49" hidden="1" customBuiltin="1"/>
    <cellStyle name="Accent6" xfId="19708" builtinId="49" hidden="1" customBuiltin="1"/>
    <cellStyle name="Accent6" xfId="19754" builtinId="49" hidden="1" customBuiltin="1"/>
    <cellStyle name="Accent6" xfId="19786" builtinId="49" hidden="1" customBuiltin="1"/>
    <cellStyle name="Accent6" xfId="19820" builtinId="49" hidden="1" customBuiltin="1"/>
    <cellStyle name="Accent6" xfId="19852" builtinId="49" hidden="1" customBuiltin="1"/>
    <cellStyle name="Accent6" xfId="19883" builtinId="49" hidden="1" customBuiltin="1"/>
    <cellStyle name="Accent6" xfId="19850" builtinId="49" hidden="1" customBuiltin="1"/>
    <cellStyle name="Accent6" xfId="19777" builtinId="49" hidden="1" customBuiltin="1"/>
    <cellStyle name="Accent6" xfId="19907" builtinId="49" hidden="1" customBuiltin="1"/>
    <cellStyle name="Accent6" xfId="19942" builtinId="49" hidden="1" customBuiltin="1"/>
    <cellStyle name="Accent6" xfId="19978" builtinId="49" hidden="1" customBuiltin="1"/>
    <cellStyle name="Accent6" xfId="20012" builtinId="49" hidden="1" customBuiltin="1"/>
    <cellStyle name="Accent6" xfId="20043" builtinId="49" hidden="1" customBuiltin="1"/>
    <cellStyle name="Accent6" xfId="20150" builtinId="49" hidden="1" customBuiltin="1"/>
    <cellStyle name="Accent6" xfId="20171" builtinId="49" hidden="1" customBuiltin="1"/>
    <cellStyle name="Accent6" xfId="20194" builtinId="49" hidden="1" customBuiltin="1"/>
    <cellStyle name="Accent6" xfId="20216" builtinId="49" hidden="1" customBuiltin="1"/>
    <cellStyle name="Accent6" xfId="20237" builtinId="49" hidden="1" customBuiltin="1"/>
    <cellStyle name="Accent6" xfId="20271" builtinId="49" hidden="1" customBuiltin="1"/>
    <cellStyle name="Accent6" xfId="20472" builtinId="49" hidden="1" customBuiltin="1"/>
    <cellStyle name="Accent6" xfId="20495" builtinId="49" hidden="1" customBuiltin="1"/>
    <cellStyle name="Accent6" xfId="20524" builtinId="49" hidden="1" customBuiltin="1"/>
    <cellStyle name="Accent6" xfId="20551" builtinId="49" hidden="1" customBuiltin="1"/>
    <cellStyle name="Accent6" xfId="20575" builtinId="49" hidden="1" customBuiltin="1"/>
    <cellStyle name="Accent6" xfId="20429" builtinId="49" hidden="1" customBuiltin="1"/>
    <cellStyle name="Accent6" xfId="20620" builtinId="49" hidden="1" customBuiltin="1"/>
    <cellStyle name="Accent6" xfId="20652" builtinId="49" hidden="1" customBuiltin="1"/>
    <cellStyle name="Accent6" xfId="20685" builtinId="49" hidden="1" customBuiltin="1"/>
    <cellStyle name="Accent6" xfId="20718" builtinId="49" hidden="1" customBuiltin="1"/>
    <cellStyle name="Accent6" xfId="20750" builtinId="49" hidden="1" customBuiltin="1"/>
    <cellStyle name="Accent6" xfId="20716" builtinId="49" hidden="1" customBuiltin="1"/>
    <cellStyle name="Accent6" xfId="20643" builtinId="49" hidden="1" customBuiltin="1"/>
    <cellStyle name="Accent6" xfId="20766" builtinId="49" hidden="1" customBuiltin="1"/>
    <cellStyle name="Accent6" xfId="20797" builtinId="49" hidden="1" customBuiltin="1"/>
    <cellStyle name="Accent6" xfId="20823" builtinId="49" hidden="1" customBuiltin="1"/>
    <cellStyle name="Accent6" xfId="20847" builtinId="49" hidden="1" customBuiltin="1"/>
    <cellStyle name="Accent6" xfId="20859" builtinId="49" hidden="1" customBuiltin="1"/>
    <cellStyle name="Accent6" xfId="20899" builtinId="49" hidden="1" customBuiltin="1"/>
    <cellStyle name="Accent6" xfId="20928" builtinId="49" hidden="1" customBuiltin="1"/>
    <cellStyle name="Accent6" xfId="20959" builtinId="49" hidden="1" customBuiltin="1"/>
    <cellStyle name="Accent6" xfId="20989" builtinId="49" hidden="1" customBuiltin="1"/>
    <cellStyle name="Accent6" xfId="21018" builtinId="49" hidden="1" customBuiltin="1"/>
    <cellStyle name="Accent6" xfId="20987" builtinId="49" hidden="1" customBuiltin="1"/>
    <cellStyle name="Accent6" xfId="20921" builtinId="49" hidden="1" customBuiltin="1"/>
    <cellStyle name="Accent6" xfId="21033" builtinId="49" hidden="1" customBuiltin="1"/>
    <cellStyle name="Accent6" xfId="21058" builtinId="49" hidden="1" customBuiltin="1"/>
    <cellStyle name="Accent6" xfId="21082" builtinId="49" hidden="1" customBuiltin="1"/>
    <cellStyle name="Accent6" xfId="21105" builtinId="49" hidden="1" customBuiltin="1"/>
    <cellStyle name="Accent6" xfId="21136" builtinId="49" hidden="1" customBuiltin="1"/>
    <cellStyle name="Accent6" xfId="21176" builtinId="49" hidden="1" customBuiltin="1"/>
    <cellStyle name="Accent6" xfId="21205" builtinId="49" hidden="1" customBuiltin="1"/>
    <cellStyle name="Accent6" xfId="21237" builtinId="49" hidden="1" customBuiltin="1"/>
    <cellStyle name="Accent6" xfId="21266" builtinId="49" hidden="1" customBuiltin="1"/>
    <cellStyle name="Accent6" xfId="21295" builtinId="49" hidden="1" customBuiltin="1"/>
    <cellStyle name="Accent6" xfId="21264" builtinId="49" hidden="1" customBuiltin="1"/>
    <cellStyle name="Accent6" xfId="21198" builtinId="49" hidden="1" customBuiltin="1"/>
    <cellStyle name="Accent6" xfId="21310" builtinId="49" hidden="1" customBuiltin="1"/>
    <cellStyle name="Accent6" xfId="21335" builtinId="49" hidden="1" customBuiltin="1"/>
    <cellStyle name="Accent6" xfId="21360" builtinId="49" hidden="1" customBuiltin="1"/>
    <cellStyle name="Accent6" xfId="21383" builtinId="49" hidden="1" customBuiltin="1"/>
    <cellStyle name="Accent6" xfId="21415" builtinId="49" hidden="1" customBuiltin="1"/>
    <cellStyle name="Accent6" xfId="20344" builtinId="49" hidden="1" customBuiltin="1"/>
    <cellStyle name="Accent6" xfId="20337" builtinId="49" hidden="1" customBuiltin="1"/>
    <cellStyle name="Accent6" xfId="20405" builtinId="49" hidden="1" customBuiltin="1"/>
    <cellStyle name="Accent6" xfId="20276" builtinId="49" hidden="1" customBuiltin="1"/>
    <cellStyle name="Accent6" xfId="20306" builtinId="49" hidden="1" customBuiltin="1"/>
    <cellStyle name="Accent6" xfId="20280" builtinId="49" hidden="1" customBuiltin="1"/>
    <cellStyle name="Accent6" xfId="21557" builtinId="49" hidden="1" customBuiltin="1"/>
    <cellStyle name="Accent6" xfId="21578" builtinId="49" hidden="1" customBuiltin="1"/>
    <cellStyle name="Accent6" xfId="21601" builtinId="49" hidden="1" customBuiltin="1"/>
    <cellStyle name="Accent6" xfId="21622" builtinId="49" hidden="1" customBuiltin="1"/>
    <cellStyle name="Accent6" xfId="21643" builtinId="49" hidden="1" customBuiltin="1"/>
    <cellStyle name="Accent6" xfId="21522" builtinId="49" hidden="1" customBuiltin="1"/>
    <cellStyle name="Accent6" xfId="21686" builtinId="49" hidden="1" customBuiltin="1"/>
    <cellStyle name="Accent6" xfId="21717" builtinId="49" hidden="1" customBuiltin="1"/>
    <cellStyle name="Accent6" xfId="21751" builtinId="49" hidden="1" customBuiltin="1"/>
    <cellStyle name="Accent6" xfId="21782" builtinId="49" hidden="1" customBuiltin="1"/>
    <cellStyle name="Accent6" xfId="21812" builtinId="49" hidden="1" customBuiltin="1"/>
    <cellStyle name="Accent6" xfId="21780" builtinId="49" hidden="1" customBuiltin="1"/>
    <cellStyle name="Accent6" xfId="21708" builtinId="49" hidden="1" customBuiltin="1"/>
    <cellStyle name="Accent6" xfId="21828" builtinId="49" hidden="1" customBuiltin="1"/>
    <cellStyle name="Accent6" xfId="21856" builtinId="49" hidden="1" customBuiltin="1"/>
    <cellStyle name="Accent6" xfId="21880" builtinId="49" hidden="1" customBuiltin="1"/>
    <cellStyle name="Accent6" xfId="21904" builtinId="49" hidden="1" customBuiltin="1"/>
    <cellStyle name="Accent6" xfId="21915" builtinId="49" hidden="1" customBuiltin="1"/>
    <cellStyle name="Accent6" xfId="21955" builtinId="49" hidden="1" customBuiltin="1"/>
    <cellStyle name="Accent6" xfId="21984" builtinId="49" hidden="1" customBuiltin="1"/>
    <cellStyle name="Accent6" xfId="22016" builtinId="49" hidden="1" customBuiltin="1"/>
    <cellStyle name="Accent6" xfId="22044" builtinId="49" hidden="1" customBuiltin="1"/>
    <cellStyle name="Accent6" xfId="22073" builtinId="49" hidden="1" customBuiltin="1"/>
    <cellStyle name="Accent6" xfId="22042" builtinId="49" hidden="1" customBuiltin="1"/>
    <cellStyle name="Accent6" xfId="21977" builtinId="49" hidden="1" customBuiltin="1"/>
    <cellStyle name="Accent6" xfId="22087" builtinId="49" hidden="1" customBuiltin="1"/>
    <cellStyle name="Accent6" xfId="22112" builtinId="49" hidden="1" customBuiltin="1"/>
    <cellStyle name="Accent6" xfId="22137" builtinId="49" hidden="1" customBuiltin="1"/>
    <cellStyle name="Accent6" xfId="22161" builtinId="49" hidden="1" customBuiltin="1"/>
    <cellStyle name="Accent6" xfId="22191" builtinId="49" hidden="1" customBuiltin="1"/>
    <cellStyle name="Accent6" xfId="22231" builtinId="49" hidden="1" customBuiltin="1"/>
    <cellStyle name="Accent6" xfId="22260" builtinId="49" hidden="1" customBuiltin="1"/>
    <cellStyle name="Accent6" xfId="22292" builtinId="49" hidden="1" customBuiltin="1"/>
    <cellStyle name="Accent6" xfId="22321" builtinId="49" hidden="1" customBuiltin="1"/>
    <cellStyle name="Accent6" xfId="22350" builtinId="49" hidden="1" customBuiltin="1"/>
    <cellStyle name="Accent6" xfId="22319" builtinId="49" hidden="1" customBuiltin="1"/>
    <cellStyle name="Accent6" xfId="22253" builtinId="49" hidden="1" customBuiltin="1"/>
    <cellStyle name="Accent6" xfId="22366" builtinId="49" hidden="1" customBuiltin="1"/>
    <cellStyle name="Accent6" xfId="22390" builtinId="49" hidden="1" customBuiltin="1"/>
    <cellStyle name="Accent6" xfId="22413" builtinId="49" hidden="1" customBuiltin="1"/>
    <cellStyle name="Accent6" xfId="22436" builtinId="49" hidden="1" customBuiltin="1"/>
    <cellStyle name="Accent6" xfId="22457" builtinId="49" hidden="1" customBuiltin="1"/>
    <cellStyle name="Accent6" xfId="17515" builtinId="49" hidden="1" customBuiltin="1"/>
    <cellStyle name="Accent6" xfId="7577" builtinId="49" hidden="1" customBuiltin="1"/>
    <cellStyle name="Accent6" xfId="10676" builtinId="49" hidden="1" customBuiltin="1"/>
    <cellStyle name="Accent6" xfId="14720" builtinId="49" hidden="1" customBuiltin="1"/>
    <cellStyle name="Accent6" xfId="18376" builtinId="49" hidden="1" customBuiltin="1"/>
    <cellStyle name="Accent6" xfId="17008" builtinId="49" hidden="1" customBuiltin="1"/>
    <cellStyle name="Accent6" xfId="5045" builtinId="49" hidden="1" customBuiltin="1"/>
    <cellStyle name="Accent6" xfId="20544" builtinId="49" hidden="1" customBuiltin="1"/>
    <cellStyle name="Accent6" xfId="14283" builtinId="49" hidden="1" customBuiltin="1"/>
    <cellStyle name="Accent6" xfId="12814" builtinId="49" hidden="1" customBuiltin="1"/>
    <cellStyle name="Accent6" xfId="17237" builtinId="49" hidden="1" customBuiltin="1"/>
    <cellStyle name="Accent6" xfId="5965" builtinId="49" hidden="1" customBuiltin="1"/>
    <cellStyle name="Accent6" xfId="21238" builtinId="49" hidden="1" customBuiltin="1"/>
    <cellStyle name="Accent6" xfId="20078" builtinId="49" hidden="1" customBuiltin="1"/>
    <cellStyle name="Accent6" xfId="16193" builtinId="49" hidden="1" customBuiltin="1"/>
    <cellStyle name="Accent6" xfId="20835" builtinId="49" hidden="1" customBuiltin="1"/>
    <cellStyle name="Accent6" xfId="22467" builtinId="49" hidden="1" customBuiltin="1"/>
    <cellStyle name="Accent6" xfId="21372" builtinId="49" hidden="1" customBuiltin="1"/>
    <cellStyle name="Accent6" xfId="20070" builtinId="49" hidden="1" customBuiltin="1"/>
    <cellStyle name="Accent6" xfId="22492" builtinId="49" hidden="1" customBuiltin="1"/>
    <cellStyle name="Accent6" xfId="22531" builtinId="49" hidden="1" customBuiltin="1"/>
    <cellStyle name="Accent6" xfId="22568" builtinId="49" hidden="1" customBuiltin="1"/>
    <cellStyle name="Accent6" xfId="22603" builtinId="49" hidden="1" customBuiltin="1"/>
    <cellStyle name="Accent6" xfId="22619" builtinId="49" hidden="1" customBuiltin="1"/>
    <cellStyle name="Accent6" xfId="22665" builtinId="49" hidden="1" customBuiltin="1"/>
    <cellStyle name="Accent6" xfId="22697" builtinId="49" hidden="1" customBuiltin="1"/>
    <cellStyle name="Accent6" xfId="22731" builtinId="49" hidden="1" customBuiltin="1"/>
    <cellStyle name="Accent6" xfId="22763" builtinId="49" hidden="1" customBuiltin="1"/>
    <cellStyle name="Accent6" xfId="22794" builtinId="49" hidden="1" customBuiltin="1"/>
    <cellStyle name="Accent6" xfId="22761" builtinId="49" hidden="1" customBuiltin="1"/>
    <cellStyle name="Accent6" xfId="22688" builtinId="49" hidden="1" customBuiltin="1"/>
    <cellStyle name="Accent6" xfId="22818" builtinId="49" hidden="1" customBuiltin="1"/>
    <cellStyle name="Accent6" xfId="22853" builtinId="49" hidden="1" customBuiltin="1"/>
    <cellStyle name="Accent6" xfId="22889" builtinId="49" hidden="1" customBuiltin="1"/>
    <cellStyle name="Accent6" xfId="22923" builtinId="49" hidden="1" customBuiltin="1"/>
    <cellStyle name="Accent6" xfId="22961" builtinId="49" hidden="1" customBuiltin="1"/>
    <cellStyle name="Accent6" xfId="23007" builtinId="49" hidden="1" customBuiltin="1"/>
    <cellStyle name="Accent6" xfId="23039" builtinId="49" hidden="1" customBuiltin="1"/>
    <cellStyle name="Accent6" xfId="23073" builtinId="49" hidden="1" customBuiltin="1"/>
    <cellStyle name="Accent6" xfId="23105" builtinId="49" hidden="1" customBuiltin="1"/>
    <cellStyle name="Accent6" xfId="23136" builtinId="49" hidden="1" customBuiltin="1"/>
    <cellStyle name="Accent6" xfId="23103" builtinId="49" hidden="1" customBuiltin="1"/>
    <cellStyle name="Accent6" xfId="23030" builtinId="49" hidden="1" customBuiltin="1"/>
    <cellStyle name="Accent6" xfId="23160" builtinId="49" hidden="1" customBuiltin="1"/>
    <cellStyle name="Accent6" xfId="23195" builtinId="49" hidden="1" customBuiltin="1"/>
    <cellStyle name="Accent6" xfId="23231" builtinId="49" hidden="1" customBuiltin="1"/>
    <cellStyle name="Accent6" xfId="23265" builtinId="49" hidden="1" customBuiltin="1"/>
    <cellStyle name="Accent6" xfId="23292" builtinId="49" hidden="1" customBuiltin="1"/>
    <cellStyle name="Accent6" xfId="23358" builtinId="49" hidden="1" customBuiltin="1"/>
    <cellStyle name="Accent6" xfId="23379" builtinId="49" hidden="1" customBuiltin="1"/>
    <cellStyle name="Accent6" xfId="23402" builtinId="49" hidden="1" customBuiltin="1"/>
    <cellStyle name="Accent6" xfId="23424" builtinId="49" hidden="1" customBuiltin="1"/>
    <cellStyle name="Accent6" xfId="23445" builtinId="49" hidden="1" customBuiltin="1"/>
    <cellStyle name="Accent6" xfId="23476" builtinId="49" hidden="1" customBuiltin="1"/>
    <cellStyle name="Accent6" xfId="23672" builtinId="49" hidden="1" customBuiltin="1"/>
    <cellStyle name="Accent6" xfId="23694" builtinId="49" hidden="1" customBuiltin="1"/>
    <cellStyle name="Accent6" xfId="23722" builtinId="49" hidden="1" customBuiltin="1"/>
    <cellStyle name="Accent6" xfId="23748" builtinId="49" hidden="1" customBuiltin="1"/>
    <cellStyle name="Accent6" xfId="23772" builtinId="49" hidden="1" customBuiltin="1"/>
    <cellStyle name="Accent6" xfId="23631" builtinId="49" hidden="1" customBuiltin="1"/>
    <cellStyle name="Accent6" xfId="23816" builtinId="49" hidden="1" customBuiltin="1"/>
    <cellStyle name="Accent6" xfId="23848" builtinId="49" hidden="1" customBuiltin="1"/>
    <cellStyle name="Accent6" xfId="23881" builtinId="49" hidden="1" customBuiltin="1"/>
    <cellStyle name="Accent6" xfId="23914" builtinId="49" hidden="1" customBuiltin="1"/>
    <cellStyle name="Accent6" xfId="23944" builtinId="49" hidden="1" customBuiltin="1"/>
    <cellStyle name="Accent6" xfId="23912" builtinId="49" hidden="1" customBuiltin="1"/>
    <cellStyle name="Accent6" xfId="23839" builtinId="49" hidden="1" customBuiltin="1"/>
    <cellStyle name="Accent6" xfId="23960" builtinId="49" hidden="1" customBuiltin="1"/>
    <cellStyle name="Accent6" xfId="23989" builtinId="49" hidden="1" customBuiltin="1"/>
    <cellStyle name="Accent6" xfId="24015" builtinId="49" hidden="1" customBuiltin="1"/>
    <cellStyle name="Accent6" xfId="24038" builtinId="49" hidden="1" customBuiltin="1"/>
    <cellStyle name="Accent6" xfId="24050" builtinId="49" hidden="1" customBuiltin="1"/>
    <cellStyle name="Accent6" xfId="24088" builtinId="49" hidden="1" customBuiltin="1"/>
    <cellStyle name="Accent6" xfId="24117" builtinId="49" hidden="1" customBuiltin="1"/>
    <cellStyle name="Accent6" xfId="24148" builtinId="49" hidden="1" customBuiltin="1"/>
    <cellStyle name="Accent6" xfId="24177" builtinId="49" hidden="1" customBuiltin="1"/>
    <cellStyle name="Accent6" xfId="24206" builtinId="49" hidden="1" customBuiltin="1"/>
    <cellStyle name="Accent6" xfId="24175" builtinId="49" hidden="1" customBuiltin="1"/>
    <cellStyle name="Accent6" xfId="24110" builtinId="49" hidden="1" customBuiltin="1"/>
    <cellStyle name="Accent6" xfId="24221" builtinId="49" hidden="1" customBuiltin="1"/>
    <cellStyle name="Accent6" xfId="24245" builtinId="49" hidden="1" customBuiltin="1"/>
    <cellStyle name="Accent6" xfId="24269" builtinId="49" hidden="1" customBuiltin="1"/>
    <cellStyle name="Accent6" xfId="24292" builtinId="49" hidden="1" customBuiltin="1"/>
    <cellStyle name="Accent6" xfId="24323" builtinId="49" hidden="1" customBuiltin="1"/>
    <cellStyle name="Accent6" xfId="24362" builtinId="49" hidden="1" customBuiltin="1"/>
    <cellStyle name="Accent6" xfId="24391" builtinId="49" hidden="1" customBuiltin="1"/>
    <cellStyle name="Accent6" xfId="24422" builtinId="49" hidden="1" customBuiltin="1"/>
    <cellStyle name="Accent6" xfId="24451" builtinId="49" hidden="1" customBuiltin="1"/>
    <cellStyle name="Accent6" xfId="24480" builtinId="49" hidden="1" customBuiltin="1"/>
    <cellStyle name="Accent6" xfId="24449" builtinId="49" hidden="1" customBuiltin="1"/>
    <cellStyle name="Accent6" xfId="24384" builtinId="49" hidden="1" customBuiltin="1"/>
    <cellStyle name="Accent6" xfId="24495" builtinId="49" hidden="1" customBuiltin="1"/>
    <cellStyle name="Accent6" xfId="24520" builtinId="49" hidden="1" customBuiltin="1"/>
    <cellStyle name="Accent6" xfId="24544" builtinId="49" hidden="1" customBuiltin="1"/>
    <cellStyle name="Accent6" xfId="24567" builtinId="49" hidden="1" customBuiltin="1"/>
    <cellStyle name="Accent6" xfId="24599" builtinId="49" hidden="1" customBuiltin="1"/>
    <cellStyle name="Accent6" xfId="23548" builtinId="49" hidden="1" customBuiltin="1"/>
    <cellStyle name="Accent6" xfId="23541" builtinId="49" hidden="1" customBuiltin="1"/>
    <cellStyle name="Accent6" xfId="23608" builtinId="49" hidden="1" customBuiltin="1"/>
    <cellStyle name="Accent6" xfId="23481" builtinId="49" hidden="1" customBuiltin="1"/>
    <cellStyle name="Accent6" xfId="23510" builtinId="49" hidden="1" customBuiltin="1"/>
    <cellStyle name="Accent6" xfId="23485" builtinId="49" hidden="1" customBuiltin="1"/>
    <cellStyle name="Accent6" xfId="24740" builtinId="49" hidden="1" customBuiltin="1"/>
    <cellStyle name="Accent6" xfId="24761" builtinId="49" hidden="1" customBuiltin="1"/>
    <cellStyle name="Accent6" xfId="24784" builtinId="49" hidden="1" customBuiltin="1"/>
    <cellStyle name="Accent6" xfId="24805" builtinId="49" hidden="1" customBuiltin="1"/>
    <cellStyle name="Accent6" xfId="24826" builtinId="49" hidden="1" customBuiltin="1"/>
    <cellStyle name="Accent6" xfId="24705" builtinId="49" hidden="1" customBuiltin="1"/>
    <cellStyle name="Accent6" xfId="24867" builtinId="49" hidden="1" customBuiltin="1"/>
    <cellStyle name="Accent6" xfId="24898" builtinId="49" hidden="1" customBuiltin="1"/>
    <cellStyle name="Accent6" xfId="24931" builtinId="49" hidden="1" customBuiltin="1"/>
    <cellStyle name="Accent6" xfId="24962" builtinId="49" hidden="1" customBuiltin="1"/>
    <cellStyle name="Accent6" xfId="24992" builtinId="49" hidden="1" customBuiltin="1"/>
    <cellStyle name="Accent6" xfId="24960" builtinId="49" hidden="1" customBuiltin="1"/>
    <cellStyle name="Accent6" xfId="24889" builtinId="49" hidden="1" customBuiltin="1"/>
    <cellStyle name="Accent6" xfId="25008" builtinId="49" hidden="1" customBuiltin="1"/>
    <cellStyle name="Accent6" xfId="25035" builtinId="49" hidden="1" customBuiltin="1"/>
    <cellStyle name="Accent6" xfId="25059" builtinId="49" hidden="1" customBuiltin="1"/>
    <cellStyle name="Accent6" xfId="25083" builtinId="49" hidden="1" customBuiltin="1"/>
    <cellStyle name="Accent6" xfId="25093" builtinId="49" hidden="1" customBuiltin="1"/>
    <cellStyle name="Accent6" xfId="25131" builtinId="49" hidden="1" customBuiltin="1"/>
    <cellStyle name="Accent6" xfId="25160" builtinId="49" hidden="1" customBuiltin="1"/>
    <cellStyle name="Accent6" xfId="25191" builtinId="49" hidden="1" customBuiltin="1"/>
    <cellStyle name="Accent6" xfId="25219" builtinId="49" hidden="1" customBuiltin="1"/>
    <cellStyle name="Accent6" xfId="25247" builtinId="49" hidden="1" customBuiltin="1"/>
    <cellStyle name="Accent6" xfId="25217" builtinId="49" hidden="1" customBuiltin="1"/>
    <cellStyle name="Accent6" xfId="25153" builtinId="49" hidden="1" customBuiltin="1"/>
    <cellStyle name="Accent6" xfId="25261" builtinId="49" hidden="1" customBuiltin="1"/>
    <cellStyle name="Accent6" xfId="25286" builtinId="49" hidden="1" customBuiltin="1"/>
    <cellStyle name="Accent6" xfId="25310" builtinId="49" hidden="1" customBuiltin="1"/>
    <cellStyle name="Accent6" xfId="25334" builtinId="49" hidden="1" customBuiltin="1"/>
    <cellStyle name="Accent6" xfId="25364" builtinId="49" hidden="1" customBuiltin="1"/>
    <cellStyle name="Accent6" xfId="25402" builtinId="49" hidden="1" customBuiltin="1"/>
    <cellStyle name="Accent6" xfId="25431" builtinId="49" hidden="1" customBuiltin="1"/>
    <cellStyle name="Accent6" xfId="25462" builtinId="49" hidden="1" customBuiltin="1"/>
    <cellStyle name="Accent6" xfId="25490" builtinId="49" hidden="1" customBuiltin="1"/>
    <cellStyle name="Accent6" xfId="25519" builtinId="49" hidden="1" customBuiltin="1"/>
    <cellStyle name="Accent6" xfId="25488" builtinId="49" hidden="1" customBuiltin="1"/>
    <cellStyle name="Accent6" xfId="25424" builtinId="49" hidden="1" customBuiltin="1"/>
    <cellStyle name="Accent6" xfId="25534" builtinId="49" hidden="1" customBuiltin="1"/>
    <cellStyle name="Accent6" xfId="25558" builtinId="49" hidden="1" customBuiltin="1"/>
    <cellStyle name="Accent6" xfId="25581" builtinId="49" hidden="1" customBuiltin="1"/>
    <cellStyle name="Accent6" xfId="25604" builtinId="49" hidden="1" customBuiltin="1"/>
    <cellStyle name="Accent6" xfId="25625" builtinId="49" hidden="1" customBuiltin="1"/>
    <cellStyle name="Accent6" xfId="20795" builtinId="49" hidden="1" customBuiltin="1"/>
    <cellStyle name="Accent6" xfId="19059" builtinId="49" hidden="1" customBuiltin="1"/>
    <cellStyle name="Accent6" xfId="20240" builtinId="49" hidden="1" customBuiltin="1"/>
    <cellStyle name="Accent6" xfId="9629" builtinId="49" hidden="1" customBuiltin="1"/>
    <cellStyle name="Accent6" xfId="21645" builtinId="49" hidden="1" customBuiltin="1"/>
    <cellStyle name="Accent6" xfId="4340" builtinId="49" hidden="1" customBuiltin="1"/>
    <cellStyle name="Accent6" xfId="6235" builtinId="49" hidden="1" customBuiltin="1"/>
    <cellStyle name="Accent6" xfId="23742" builtinId="49" hidden="1" customBuiltin="1"/>
    <cellStyle name="Accent6" xfId="5373" builtinId="49" hidden="1" customBuiltin="1"/>
    <cellStyle name="Accent6" xfId="20095" builtinId="49" hidden="1" customBuiltin="1"/>
    <cellStyle name="Accent6" xfId="20520" builtinId="49" hidden="1" customBuiltin="1"/>
    <cellStyle name="Accent6" xfId="4922" builtinId="49" hidden="1" customBuiltin="1"/>
    <cellStyle name="Accent6" xfId="24423" builtinId="49" hidden="1" customBuiltin="1"/>
    <cellStyle name="Accent6" xfId="23314" builtinId="49" hidden="1" customBuiltin="1"/>
    <cellStyle name="Accent6" xfId="20059" builtinId="49" hidden="1" customBuiltin="1"/>
    <cellStyle name="Accent6" xfId="24027" builtinId="49" hidden="1" customBuiltin="1"/>
    <cellStyle name="Accent6" xfId="25635" builtinId="49" hidden="1" customBuiltin="1"/>
    <cellStyle name="Accent6" xfId="24556" builtinId="49" hidden="1" customBuiltin="1"/>
    <cellStyle name="Accent6" xfId="23313" builtinId="49" hidden="1" customBuiltin="1"/>
    <cellStyle name="Accent6" xfId="25660" builtinId="49" hidden="1" customBuiltin="1"/>
    <cellStyle name="Accent6" xfId="25698" builtinId="49" hidden="1" customBuiltin="1"/>
    <cellStyle name="Accent6" xfId="25734" builtinId="49" hidden="1" customBuiltin="1"/>
    <cellStyle name="Accent6" xfId="25769" builtinId="49" hidden="1" customBuiltin="1"/>
    <cellStyle name="Accent6" xfId="25785" builtinId="49" hidden="1" customBuiltin="1"/>
    <cellStyle name="Accent6" xfId="25831" builtinId="49" hidden="1" customBuiltin="1"/>
    <cellStyle name="Accent6" xfId="25863" builtinId="49" hidden="1" customBuiltin="1"/>
    <cellStyle name="Accent6" xfId="25897" builtinId="49" hidden="1" customBuiltin="1"/>
    <cellStyle name="Accent6" xfId="25929" builtinId="49" hidden="1" customBuiltin="1"/>
    <cellStyle name="Accent6" xfId="25960" builtinId="49" hidden="1" customBuiltin="1"/>
    <cellStyle name="Accent6" xfId="25927" builtinId="49" hidden="1" customBuiltin="1"/>
    <cellStyle name="Accent6" xfId="25854" builtinId="49" hidden="1" customBuiltin="1"/>
    <cellStyle name="Accent6" xfId="25984" builtinId="49" hidden="1" customBuiltin="1"/>
    <cellStyle name="Accent6" xfId="26019" builtinId="49" hidden="1" customBuiltin="1"/>
    <cellStyle name="Accent6" xfId="26055" builtinId="49" hidden="1" customBuiltin="1"/>
    <cellStyle name="Accent6" xfId="26089" builtinId="49" hidden="1" customBuiltin="1"/>
    <cellStyle name="Accent6" xfId="26121" builtinId="49" hidden="1" customBuiltin="1"/>
    <cellStyle name="Accent6" xfId="26159" builtinId="49" hidden="1" customBuiltin="1"/>
    <cellStyle name="Accent6" xfId="26188" builtinId="49" hidden="1" customBuiltin="1"/>
    <cellStyle name="Accent6" xfId="26219" builtinId="49" hidden="1" customBuiltin="1"/>
    <cellStyle name="Accent6" xfId="26248" builtinId="49" hidden="1" customBuiltin="1"/>
    <cellStyle name="Accent6" xfId="26276" builtinId="49" hidden="1" customBuiltin="1"/>
    <cellStyle name="Accent6" xfId="26246" builtinId="49" hidden="1" customBuiltin="1"/>
    <cellStyle name="Accent6" xfId="26181" builtinId="49" hidden="1" customBuiltin="1"/>
    <cellStyle name="Accent6" xfId="26289" builtinId="49" hidden="1" customBuiltin="1"/>
    <cellStyle name="Accent6" xfId="26311" builtinId="49" hidden="1" customBuiltin="1"/>
    <cellStyle name="Accent6" xfId="26334" builtinId="49" hidden="1" customBuiltin="1"/>
    <cellStyle name="Accent6" xfId="26355" builtinId="49" hidden="1" customBuiltin="1"/>
    <cellStyle name="Accent6" xfId="26377" builtinId="49" hidden="1" customBuiltin="1"/>
    <cellStyle name="Accent6" xfId="26399" builtinId="49" hidden="1" customBuiltin="1"/>
    <cellStyle name="Accent6" xfId="26420" builtinId="49" hidden="1" customBuiltin="1"/>
    <cellStyle name="Accent6" xfId="26442" builtinId="49" hidden="1" customBuiltin="1"/>
    <cellStyle name="Accent6" xfId="26464" builtinId="49" hidden="1" customBuiltin="1"/>
    <cellStyle name="Accent6" xfId="26485" builtinId="49" hidden="1" customBuiltin="1"/>
    <cellStyle name="Accent6" xfId="26510" builtinId="49" hidden="1" customBuiltin="1"/>
    <cellStyle name="Accent6" xfId="26689" builtinId="49" hidden="1" customBuiltin="1"/>
    <cellStyle name="Accent6" xfId="26710" builtinId="49" hidden="1" customBuiltin="1"/>
    <cellStyle name="Accent6" xfId="26733" builtinId="49" hidden="1" customBuiltin="1"/>
    <cellStyle name="Accent6" xfId="26755" builtinId="49" hidden="1" customBuiltin="1"/>
    <cellStyle name="Accent6" xfId="26776" builtinId="49" hidden="1" customBuiltin="1"/>
    <cellStyle name="Accent6" xfId="26652" builtinId="49" hidden="1" customBuiltin="1"/>
    <cellStyle name="Accent6" xfId="26815" builtinId="49" hidden="1" customBuiltin="1"/>
    <cellStyle name="Accent6" xfId="26846" builtinId="49" hidden="1" customBuiltin="1"/>
    <cellStyle name="Accent6" xfId="26879" builtinId="49" hidden="1" customBuiltin="1"/>
    <cellStyle name="Accent6" xfId="26910" builtinId="49" hidden="1" customBuiltin="1"/>
    <cellStyle name="Accent6" xfId="26940" builtinId="49" hidden="1" customBuiltin="1"/>
    <cellStyle name="Accent6" xfId="26908" builtinId="49" hidden="1" customBuiltin="1"/>
    <cellStyle name="Accent6" xfId="26837" builtinId="49" hidden="1" customBuiltin="1"/>
    <cellStyle name="Accent6" xfId="26954" builtinId="49" hidden="1" customBuiltin="1"/>
    <cellStyle name="Accent6" xfId="26979" builtinId="49" hidden="1" customBuiltin="1"/>
    <cellStyle name="Accent6" xfId="27001" builtinId="49" hidden="1" customBuiltin="1"/>
    <cellStyle name="Accent6" xfId="27022" builtinId="49" hidden="1" customBuiltin="1"/>
    <cellStyle name="Accent6" xfId="27033" builtinId="49" hidden="1" customBuiltin="1"/>
    <cellStyle name="Accent6" xfId="27069" builtinId="49" hidden="1" customBuiltin="1"/>
    <cellStyle name="Accent6" xfId="27098" builtinId="49" hidden="1" customBuiltin="1"/>
    <cellStyle name="Accent6" xfId="27129" builtinId="49" hidden="1" customBuiltin="1"/>
    <cellStyle name="Accent6" xfId="27157" builtinId="49" hidden="1" customBuiltin="1"/>
    <cellStyle name="Accent6" xfId="27185" builtinId="49" hidden="1" customBuiltin="1"/>
    <cellStyle name="Accent6" xfId="27155" builtinId="49" hidden="1" customBuiltin="1"/>
    <cellStyle name="Accent6" xfId="27091" builtinId="49" hidden="1" customBuiltin="1"/>
    <cellStyle name="Accent6" xfId="27198" builtinId="49" hidden="1" customBuiltin="1"/>
    <cellStyle name="Accent6" xfId="27220" builtinId="49" hidden="1" customBuiltin="1"/>
    <cellStyle name="Accent6" xfId="27242" builtinId="49" hidden="1" customBuiltin="1"/>
    <cellStyle name="Accent6" xfId="27263" builtinId="49" hidden="1" customBuiltin="1"/>
    <cellStyle name="Accent6" xfId="27293" builtinId="49" hidden="1" customBuiltin="1"/>
    <cellStyle name="Accent6" xfId="27329" builtinId="49" hidden="1" customBuiltin="1"/>
    <cellStyle name="Accent6" xfId="27358" builtinId="49" hidden="1" customBuiltin="1"/>
    <cellStyle name="Accent6" xfId="27389" builtinId="49" hidden="1" customBuiltin="1"/>
    <cellStyle name="Accent6" xfId="27417" builtinId="49" hidden="1" customBuiltin="1"/>
    <cellStyle name="Accent6" xfId="27445" builtinId="49" hidden="1" customBuiltin="1"/>
    <cellStyle name="Accent6" xfId="27415" builtinId="49" hidden="1" customBuiltin="1"/>
    <cellStyle name="Accent6" xfId="27351" builtinId="49" hidden="1" customBuiltin="1"/>
    <cellStyle name="Accent6" xfId="27458" builtinId="49" hidden="1" customBuiltin="1"/>
    <cellStyle name="Accent6" xfId="27480" builtinId="49" hidden="1" customBuiltin="1"/>
    <cellStyle name="Accent6" xfId="27502" builtinId="49" hidden="1" customBuiltin="1"/>
    <cellStyle name="Accent6" xfId="27523" builtinId="49" hidden="1" customBuiltin="1"/>
    <cellStyle name="Accent6" xfId="27544" builtinId="49" hidden="1" customBuiltin="1"/>
    <cellStyle name="Accent6" xfId="26575" builtinId="49" hidden="1" customBuiltin="1"/>
    <cellStyle name="Accent6" xfId="26569" builtinId="49" hidden="1" customBuiltin="1"/>
    <cellStyle name="Accent6" xfId="26631" builtinId="49" hidden="1" customBuiltin="1"/>
    <cellStyle name="Accent6" xfId="26515" builtinId="49" hidden="1" customBuiltin="1"/>
    <cellStyle name="Accent6" xfId="26541" builtinId="49" hidden="1" customBuiltin="1"/>
    <cellStyle name="Accent6" xfId="26519" builtinId="49" hidden="1" customBuiltin="1"/>
    <cellStyle name="Accent6" xfId="27597" builtinId="49" hidden="1" customBuiltin="1"/>
    <cellStyle name="Accent6" xfId="27618" builtinId="49" hidden="1" customBuiltin="1"/>
    <cellStyle name="Accent6" xfId="27641" builtinId="49" hidden="1" customBuiltin="1"/>
    <cellStyle name="Accent6" xfId="27662" builtinId="49" hidden="1" customBuiltin="1"/>
    <cellStyle name="Accent6" xfId="27683" builtinId="49" hidden="1" customBuiltin="1"/>
    <cellStyle name="Accent6" xfId="27562" builtinId="49" hidden="1" customBuiltin="1"/>
    <cellStyle name="Accent6" xfId="27721" builtinId="49" hidden="1" customBuiltin="1"/>
    <cellStyle name="Accent6" xfId="27752" builtinId="49" hidden="1" customBuiltin="1"/>
    <cellStyle name="Accent6" xfId="27785" builtinId="49" hidden="1" customBuiltin="1"/>
    <cellStyle name="Accent6" xfId="27815" builtinId="49" hidden="1" customBuiltin="1"/>
    <cellStyle name="Accent6" xfId="27845" builtinId="49" hidden="1" customBuiltin="1"/>
    <cellStyle name="Accent6" xfId="27813" builtinId="49" hidden="1" customBuiltin="1"/>
    <cellStyle name="Accent6" xfId="27743" builtinId="49" hidden="1" customBuiltin="1"/>
    <cellStyle name="Accent6" xfId="27859" builtinId="49" hidden="1" customBuiltin="1"/>
    <cellStyle name="Accent6" xfId="27884" builtinId="49" hidden="1" customBuiltin="1"/>
    <cellStyle name="Accent6" xfId="27905" builtinId="49" hidden="1" customBuiltin="1"/>
    <cellStyle name="Accent6" xfId="27926" builtinId="49" hidden="1" customBuiltin="1"/>
    <cellStyle name="Accent6" xfId="27936" builtinId="49" hidden="1" customBuiltin="1"/>
    <cellStyle name="Accent6" xfId="27971" builtinId="49" hidden="1" customBuiltin="1"/>
    <cellStyle name="Accent6" xfId="28000" builtinId="49" hidden="1" customBuiltin="1"/>
    <cellStyle name="Accent6" xfId="28031" builtinId="49" hidden="1" customBuiltin="1"/>
    <cellStyle name="Accent6" xfId="28058" builtinId="49" hidden="1" customBuiltin="1"/>
    <cellStyle name="Accent6" xfId="28086" builtinId="49" hidden="1" customBuiltin="1"/>
    <cellStyle name="Accent6" xfId="28056" builtinId="49" hidden="1" customBuiltin="1"/>
    <cellStyle name="Accent6" xfId="27993" builtinId="49" hidden="1" customBuiltin="1"/>
    <cellStyle name="Accent6" xfId="28099" builtinId="49" hidden="1" customBuiltin="1"/>
    <cellStyle name="Accent6" xfId="28121" builtinId="49" hidden="1" customBuiltin="1"/>
    <cellStyle name="Accent6" xfId="28142" builtinId="49" hidden="1" customBuiltin="1"/>
    <cellStyle name="Accent6" xfId="28163" builtinId="49" hidden="1" customBuiltin="1"/>
    <cellStyle name="Accent6" xfId="28192" builtinId="49" hidden="1" customBuiltin="1"/>
    <cellStyle name="Accent6" xfId="28227" builtinId="49" hidden="1" customBuiltin="1"/>
    <cellStyle name="Accent6" xfId="28256" builtinId="49" hidden="1" customBuiltin="1"/>
    <cellStyle name="Accent6" xfId="28287" builtinId="49" hidden="1" customBuiltin="1"/>
    <cellStyle name="Accent6" xfId="28314" builtinId="49" hidden="1" customBuiltin="1"/>
    <cellStyle name="Accent6" xfId="28342" builtinId="49" hidden="1" customBuiltin="1"/>
    <cellStyle name="Accent6" xfId="28312" builtinId="49" hidden="1" customBuiltin="1"/>
    <cellStyle name="Accent6" xfId="28249" builtinId="49" hidden="1" customBuiltin="1"/>
    <cellStyle name="Accent6" xfId="28355" builtinId="49" hidden="1" customBuiltin="1"/>
    <cellStyle name="Accent6" xfId="28377" builtinId="49" hidden="1" customBuiltin="1"/>
    <cellStyle name="Accent6" xfId="28398" builtinId="49" hidden="1" customBuiltin="1"/>
    <cellStyle name="Accent6" xfId="28419" builtinId="49" hidden="1" customBuiltin="1"/>
    <cellStyle name="Accent6" xfId="28440" builtinId="49" hidden="1" customBuiltin="1"/>
    <cellStyle name="Bad" xfId="10" builtinId="27" hidden="1" customBuiltin="1"/>
    <cellStyle name="Bad" xfId="60" builtinId="27" hidden="1" customBuiltin="1"/>
    <cellStyle name="Bad" xfId="95" builtinId="27" hidden="1" customBuiltin="1"/>
    <cellStyle name="Bad" xfId="137" builtinId="27" hidden="1" customBuiltin="1"/>
    <cellStyle name="Bad" xfId="180" builtinId="27" hidden="1" customBuiltin="1"/>
    <cellStyle name="Bad" xfId="214" builtinId="27" hidden="1" customBuiltin="1"/>
    <cellStyle name="Bad" xfId="251" builtinId="27" hidden="1" customBuiltin="1"/>
    <cellStyle name="Bad" xfId="288" builtinId="27" hidden="1" customBuiltin="1"/>
    <cellStyle name="Bad" xfId="322" builtinId="27" hidden="1" customBuiltin="1"/>
    <cellStyle name="Bad" xfId="357" builtinId="27" hidden="1" customBuiltin="1"/>
    <cellStyle name="Bad" xfId="445" builtinId="27" hidden="1" customBuiltin="1"/>
    <cellStyle name="Bad" xfId="479" builtinId="27" hidden="1" customBuiltin="1"/>
    <cellStyle name="Bad" xfId="515" builtinId="27" hidden="1" customBuiltin="1"/>
    <cellStyle name="Bad" xfId="551" builtinId="27" hidden="1" customBuiltin="1"/>
    <cellStyle name="Bad" xfId="585" builtinId="27" hidden="1" customBuiltin="1"/>
    <cellStyle name="Bad" xfId="399" builtinId="27" hidden="1" customBuiltin="1"/>
    <cellStyle name="Bad" xfId="636" builtinId="27" hidden="1" customBuiltin="1"/>
    <cellStyle name="Bad" xfId="670" builtinId="27" hidden="1" customBuiltin="1"/>
    <cellStyle name="Bad" xfId="707" builtinId="27" hidden="1" customBuiltin="1"/>
    <cellStyle name="Bad" xfId="743" builtinId="27" hidden="1" customBuiltin="1"/>
    <cellStyle name="Bad" xfId="777" builtinId="27" hidden="1" customBuiltin="1"/>
    <cellStyle name="Bad" xfId="703" builtinId="27" hidden="1" customBuiltin="1"/>
    <cellStyle name="Bad" xfId="439" builtinId="27" hidden="1" customBuiltin="1"/>
    <cellStyle name="Bad" xfId="649" builtinId="27" hidden="1" customBuiltin="1"/>
    <cellStyle name="Bad" xfId="838" builtinId="27" hidden="1" customBuiltin="1"/>
    <cellStyle name="Bad" xfId="875" builtinId="27" hidden="1" customBuiltin="1"/>
    <cellStyle name="Bad" xfId="910" builtinId="27" hidden="1" customBuiltin="1"/>
    <cellStyle name="Bad" xfId="834" builtinId="27" hidden="1" customBuiltin="1"/>
    <cellStyle name="Bad" xfId="973" builtinId="27" hidden="1" customBuiltin="1"/>
    <cellStyle name="Bad" xfId="1006" builtinId="27" hidden="1" customBuiltin="1"/>
    <cellStyle name="Bad" xfId="1040" builtinId="27" hidden="1" customBuiltin="1"/>
    <cellStyle name="Bad" xfId="1074" builtinId="27" hidden="1" customBuiltin="1"/>
    <cellStyle name="Bad" xfId="1104" builtinId="27" hidden="1" customBuiltin="1"/>
    <cellStyle name="Bad" xfId="1036" builtinId="27" hidden="1" customBuiltin="1"/>
    <cellStyle name="Bad" xfId="688" builtinId="27" hidden="1" customBuiltin="1"/>
    <cellStyle name="Bad" xfId="986" builtinId="27" hidden="1" customBuiltin="1"/>
    <cellStyle name="Bad" xfId="1160" builtinId="27" hidden="1" customBuiltin="1"/>
    <cellStyle name="Bad" xfId="1196" builtinId="27" hidden="1" customBuiltin="1"/>
    <cellStyle name="Bad" xfId="1230" builtinId="27" hidden="1" customBuiltin="1"/>
    <cellStyle name="Bad" xfId="1270" builtinId="27" hidden="1" customBuiltin="1"/>
    <cellStyle name="Bad" xfId="1315" builtinId="27" hidden="1" customBuiltin="1"/>
    <cellStyle name="Bad" xfId="1348" builtinId="27" hidden="1" customBuiltin="1"/>
    <cellStyle name="Bad" xfId="1382" builtinId="27" hidden="1" customBuiltin="1"/>
    <cellStyle name="Bad" xfId="1416" builtinId="27" hidden="1" customBuiltin="1"/>
    <cellStyle name="Bad" xfId="1446" builtinId="27" hidden="1" customBuiltin="1"/>
    <cellStyle name="Bad" xfId="1378" builtinId="27" hidden="1" customBuiltin="1"/>
    <cellStyle name="Bad" xfId="1284" builtinId="27" hidden="1" customBuiltin="1"/>
    <cellStyle name="Bad" xfId="1328" builtinId="27" hidden="1" customBuiltin="1"/>
    <cellStyle name="Bad" xfId="1502" builtinId="27" hidden="1" customBuiltin="1"/>
    <cellStyle name="Bad" xfId="1538" builtinId="27" hidden="1" customBuiltin="1"/>
    <cellStyle name="Bad" xfId="1572" builtinId="27" hidden="1" customBuiltin="1"/>
    <cellStyle name="Bad" xfId="1607" builtinId="27" hidden="1" customBuiltin="1"/>
    <cellStyle name="Bad" xfId="1728" builtinId="27" hidden="1" customBuiltin="1"/>
    <cellStyle name="Bad" xfId="1749" builtinId="27" hidden="1" customBuiltin="1"/>
    <cellStyle name="Bad" xfId="1771" builtinId="27" hidden="1" customBuiltin="1"/>
    <cellStyle name="Bad" xfId="1793" builtinId="27" hidden="1" customBuiltin="1"/>
    <cellStyle name="Bad" xfId="1814" builtinId="27" hidden="1" customBuiltin="1"/>
    <cellStyle name="Bad" xfId="1839" builtinId="27" hidden="1" customBuiltin="1"/>
    <cellStyle name="Bad" xfId="2018" builtinId="27" hidden="1" customBuiltin="1"/>
    <cellStyle name="Bad" xfId="2039" builtinId="27" hidden="1" customBuiltin="1"/>
    <cellStyle name="Bad" xfId="2062" builtinId="27" hidden="1" customBuiltin="1"/>
    <cellStyle name="Bad" xfId="2084" builtinId="27" hidden="1" customBuiltin="1"/>
    <cellStyle name="Bad" xfId="2105" builtinId="27" hidden="1" customBuiltin="1"/>
    <cellStyle name="Bad" xfId="1990" builtinId="27" hidden="1" customBuiltin="1"/>
    <cellStyle name="Bad" xfId="2138" builtinId="27" hidden="1" customBuiltin="1"/>
    <cellStyle name="Bad" xfId="2166" builtinId="27" hidden="1" customBuiltin="1"/>
    <cellStyle name="Bad" xfId="2200" builtinId="27" hidden="1" customBuiltin="1"/>
    <cellStyle name="Bad" xfId="2231" builtinId="27" hidden="1" customBuiltin="1"/>
    <cellStyle name="Bad" xfId="2262" builtinId="27" hidden="1" customBuiltin="1"/>
    <cellStyle name="Bad" xfId="2196" builtinId="27" hidden="1" customBuiltin="1"/>
    <cellStyle name="Bad" xfId="2013" builtinId="27" hidden="1" customBuiltin="1"/>
    <cellStyle name="Bad" xfId="2149" builtinId="27" hidden="1" customBuiltin="1"/>
    <cellStyle name="Bad" xfId="2307" builtinId="27" hidden="1" customBuiltin="1"/>
    <cellStyle name="Bad" xfId="2330" builtinId="27" hidden="1" customBuiltin="1"/>
    <cellStyle name="Bad" xfId="2351" builtinId="27" hidden="1" customBuiltin="1"/>
    <cellStyle name="Bad" xfId="2303" builtinId="27" hidden="1" customBuiltin="1"/>
    <cellStyle name="Bad" xfId="2393" builtinId="27" hidden="1" customBuiltin="1"/>
    <cellStyle name="Bad" xfId="2420" builtinId="27" hidden="1" customBuiltin="1"/>
    <cellStyle name="Bad" xfId="2451" builtinId="27" hidden="1" customBuiltin="1"/>
    <cellStyle name="Bad" xfId="2481" builtinId="27" hidden="1" customBuiltin="1"/>
    <cellStyle name="Bad" xfId="2508" builtinId="27" hidden="1" customBuiltin="1"/>
    <cellStyle name="Bad" xfId="2447" builtinId="27" hidden="1" customBuiltin="1"/>
    <cellStyle name="Bad" xfId="2184" builtinId="27" hidden="1" customBuiltin="1"/>
    <cellStyle name="Bad" xfId="2404" builtinId="27" hidden="1" customBuiltin="1"/>
    <cellStyle name="Bad" xfId="2549" builtinId="27" hidden="1" customBuiltin="1"/>
    <cellStyle name="Bad" xfId="2571" builtinId="27" hidden="1" customBuiltin="1"/>
    <cellStyle name="Bad" xfId="2592" builtinId="27" hidden="1" customBuiltin="1"/>
    <cellStyle name="Bad" xfId="2616" builtinId="27" hidden="1" customBuiltin="1"/>
    <cellStyle name="Bad" xfId="2653" builtinId="27" hidden="1" customBuiltin="1"/>
    <cellStyle name="Bad" xfId="2680" builtinId="27" hidden="1" customBuiltin="1"/>
    <cellStyle name="Bad" xfId="2711" builtinId="27" hidden="1" customBuiltin="1"/>
    <cellStyle name="Bad" xfId="2741" builtinId="27" hidden="1" customBuiltin="1"/>
    <cellStyle name="Bad" xfId="2768" builtinId="27" hidden="1" customBuiltin="1"/>
    <cellStyle name="Bad" xfId="2707" builtinId="27" hidden="1" customBuiltin="1"/>
    <cellStyle name="Bad" xfId="2629" builtinId="27" hidden="1" customBuiltin="1"/>
    <cellStyle name="Bad" xfId="2664" builtinId="27" hidden="1" customBuiltin="1"/>
    <cellStyle name="Bad" xfId="2809" builtinId="27" hidden="1" customBuiltin="1"/>
    <cellStyle name="Bad" xfId="2831" builtinId="27" hidden="1" customBuiltin="1"/>
    <cellStyle name="Bad" xfId="2852" builtinId="27" hidden="1" customBuiltin="1"/>
    <cellStyle name="Bad" xfId="2873" builtinId="27" hidden="1" customBuiltin="1"/>
    <cellStyle name="Bad" xfId="1878" builtinId="27" hidden="1" customBuiltin="1"/>
    <cellStyle name="Bad" xfId="1951" builtinId="27" hidden="1" customBuiltin="1"/>
    <cellStyle name="Bad" xfId="1960" builtinId="27" hidden="1" customBuiltin="1"/>
    <cellStyle name="Bad" xfId="1881" builtinId="27" hidden="1" customBuiltin="1"/>
    <cellStyle name="Bad" xfId="1942" builtinId="27" hidden="1" customBuiltin="1"/>
    <cellStyle name="Bad" xfId="1872" builtinId="27" hidden="1" customBuiltin="1"/>
    <cellStyle name="Bad" xfId="3025" builtinId="27" hidden="1" customBuiltin="1"/>
    <cellStyle name="Bad" xfId="3046" builtinId="27" hidden="1" customBuiltin="1"/>
    <cellStyle name="Bad" xfId="3069" builtinId="27" hidden="1" customBuiltin="1"/>
    <cellStyle name="Bad" xfId="3090" builtinId="27" hidden="1" customBuiltin="1"/>
    <cellStyle name="Bad" xfId="3111" builtinId="27" hidden="1" customBuiltin="1"/>
    <cellStyle name="Bad" xfId="2999" builtinId="27" hidden="1" customBuiltin="1"/>
    <cellStyle name="Bad" xfId="3143" builtinId="27" hidden="1" customBuiltin="1"/>
    <cellStyle name="Bad" xfId="3171" builtinId="27" hidden="1" customBuiltin="1"/>
    <cellStyle name="Bad" xfId="3205" builtinId="27" hidden="1" customBuiltin="1"/>
    <cellStyle name="Bad" xfId="3235" builtinId="27" hidden="1" customBuiltin="1"/>
    <cellStyle name="Bad" xfId="3266" builtinId="27" hidden="1" customBuiltin="1"/>
    <cellStyle name="Bad" xfId="3201" builtinId="27" hidden="1" customBuiltin="1"/>
    <cellStyle name="Bad" xfId="3021" builtinId="27" hidden="1" customBuiltin="1"/>
    <cellStyle name="Bad" xfId="3154" builtinId="27" hidden="1" customBuiltin="1"/>
    <cellStyle name="Bad" xfId="3311" builtinId="27" hidden="1" customBuiltin="1"/>
    <cellStyle name="Bad" xfId="3333" builtinId="27" hidden="1" customBuiltin="1"/>
    <cellStyle name="Bad" xfId="3354" builtinId="27" hidden="1" customBuiltin="1"/>
    <cellStyle name="Bad" xfId="3307" builtinId="27" hidden="1" customBuiltin="1"/>
    <cellStyle name="Bad" xfId="3394" builtinId="27" hidden="1" customBuiltin="1"/>
    <cellStyle name="Bad" xfId="3421" builtinId="27" hidden="1" customBuiltin="1"/>
    <cellStyle name="Bad" xfId="3452" builtinId="27" hidden="1" customBuiltin="1"/>
    <cellStyle name="Bad" xfId="3481" builtinId="27" hidden="1" customBuiltin="1"/>
    <cellStyle name="Bad" xfId="3508" builtinId="27" hidden="1" customBuiltin="1"/>
    <cellStyle name="Bad" xfId="3448" builtinId="27" hidden="1" customBuiltin="1"/>
    <cellStyle name="Bad" xfId="3189" builtinId="27" hidden="1" customBuiltin="1"/>
    <cellStyle name="Bad" xfId="3405" builtinId="27" hidden="1" customBuiltin="1"/>
    <cellStyle name="Bad" xfId="3549" builtinId="27" hidden="1" customBuiltin="1"/>
    <cellStyle name="Bad" xfId="3570" builtinId="27" hidden="1" customBuiltin="1"/>
    <cellStyle name="Bad" xfId="3591" builtinId="27" hidden="1" customBuiltin="1"/>
    <cellStyle name="Bad" xfId="3615" builtinId="27" hidden="1" customBuiltin="1"/>
    <cellStyle name="Bad" xfId="3650" builtinId="27" hidden="1" customBuiltin="1"/>
    <cellStyle name="Bad" xfId="3677" builtinId="27" hidden="1" customBuiltin="1"/>
    <cellStyle name="Bad" xfId="3708" builtinId="27" hidden="1" customBuiltin="1"/>
    <cellStyle name="Bad" xfId="3737" builtinId="27" hidden="1" customBuiltin="1"/>
    <cellStyle name="Bad" xfId="3764" builtinId="27" hidden="1" customBuiltin="1"/>
    <cellStyle name="Bad" xfId="3704" builtinId="27" hidden="1" customBuiltin="1"/>
    <cellStyle name="Bad" xfId="3628" builtinId="27" hidden="1" customBuiltin="1"/>
    <cellStyle name="Bad" xfId="3661" builtinId="27" hidden="1" customBuiltin="1"/>
    <cellStyle name="Bad" xfId="3805" builtinId="27" hidden="1" customBuiltin="1"/>
    <cellStyle name="Bad" xfId="3826" builtinId="27" hidden="1" customBuiltin="1"/>
    <cellStyle name="Bad" xfId="3847" builtinId="27" hidden="1" customBuiltin="1"/>
    <cellStyle name="Bad" xfId="3868" builtinId="27" hidden="1" customBuiltin="1"/>
    <cellStyle name="Bad" xfId="3908" builtinId="27" hidden="1" customBuiltin="1"/>
    <cellStyle name="Bad" xfId="3942" builtinId="27" hidden="1" customBuiltin="1"/>
    <cellStyle name="Bad" xfId="3979" builtinId="27" hidden="1" customBuiltin="1"/>
    <cellStyle name="Bad" xfId="4016" builtinId="27" hidden="1" customBuiltin="1"/>
    <cellStyle name="Bad" xfId="4050" builtinId="27" hidden="1" customBuiltin="1"/>
    <cellStyle name="Bad" xfId="4248" builtinId="27" hidden="1" customBuiltin="1"/>
    <cellStyle name="Bad" xfId="6383" builtinId="27" hidden="1" customBuiltin="1"/>
    <cellStyle name="Bad" xfId="6407" builtinId="27" hidden="1" customBuiltin="1"/>
    <cellStyle name="Bad" xfId="6435" builtinId="27" hidden="1" customBuiltin="1"/>
    <cellStyle name="Bad" xfId="6461" builtinId="27" hidden="1" customBuiltin="1"/>
    <cellStyle name="Bad" xfId="6484" builtinId="27" hidden="1" customBuiltin="1"/>
    <cellStyle name="Bad" xfId="6346" builtinId="27" hidden="1" customBuiltin="1"/>
    <cellStyle name="Bad" xfId="6524" builtinId="27" hidden="1" customBuiltin="1"/>
    <cellStyle name="Bad" xfId="6558" builtinId="27" hidden="1" customBuiltin="1"/>
    <cellStyle name="Bad" xfId="6595" builtinId="27" hidden="1" customBuiltin="1"/>
    <cellStyle name="Bad" xfId="6632" builtinId="27" hidden="1" customBuiltin="1"/>
    <cellStyle name="Bad" xfId="6667" builtinId="27" hidden="1" customBuiltin="1"/>
    <cellStyle name="Bad" xfId="6591" builtinId="27" hidden="1" customBuiltin="1"/>
    <cellStyle name="Bad" xfId="6377" builtinId="27" hidden="1" customBuiltin="1"/>
    <cellStyle name="Bad" xfId="6537" builtinId="27" hidden="1" customBuiltin="1"/>
    <cellStyle name="Bad" xfId="6728" builtinId="27" hidden="1" customBuiltin="1"/>
    <cellStyle name="Bad" xfId="6765" builtinId="27" hidden="1" customBuiltin="1"/>
    <cellStyle name="Bad" xfId="6800" builtinId="27" hidden="1" customBuiltin="1"/>
    <cellStyle name="Bad" xfId="6724" builtinId="27" hidden="1" customBuiltin="1"/>
    <cellStyle name="Bad" xfId="6863" builtinId="27" hidden="1" customBuiltin="1"/>
    <cellStyle name="Bad" xfId="6896" builtinId="27" hidden="1" customBuiltin="1"/>
    <cellStyle name="Bad" xfId="6931" builtinId="27" hidden="1" customBuiltin="1"/>
    <cellStyle name="Bad" xfId="6965" builtinId="27" hidden="1" customBuiltin="1"/>
    <cellStyle name="Bad" xfId="6995" builtinId="27" hidden="1" customBuiltin="1"/>
    <cellStyle name="Bad" xfId="6926" builtinId="27" hidden="1" customBuiltin="1"/>
    <cellStyle name="Bad" xfId="6576" builtinId="27" hidden="1" customBuiltin="1"/>
    <cellStyle name="Bad" xfId="6876" builtinId="27" hidden="1" customBuiltin="1"/>
    <cellStyle name="Bad" xfId="7051" builtinId="27" hidden="1" customBuiltin="1"/>
    <cellStyle name="Bad" xfId="7087" builtinId="27" hidden="1" customBuiltin="1"/>
    <cellStyle name="Bad" xfId="7121" builtinId="27" hidden="1" customBuiltin="1"/>
    <cellStyle name="Bad" xfId="7161" builtinId="27" hidden="1" customBuiltin="1"/>
    <cellStyle name="Bad" xfId="7207" builtinId="27" hidden="1" customBuiltin="1"/>
    <cellStyle name="Bad" xfId="7241" builtinId="27" hidden="1" customBuiltin="1"/>
    <cellStyle name="Bad" xfId="7276" builtinId="27" hidden="1" customBuiltin="1"/>
    <cellStyle name="Bad" xfId="7310" builtinId="27" hidden="1" customBuiltin="1"/>
    <cellStyle name="Bad" xfId="7340" builtinId="27" hidden="1" customBuiltin="1"/>
    <cellStyle name="Bad" xfId="7271" builtinId="27" hidden="1" customBuiltin="1"/>
    <cellStyle name="Bad" xfId="7175" builtinId="27" hidden="1" customBuiltin="1"/>
    <cellStyle name="Bad" xfId="7220" builtinId="27" hidden="1" customBuiltin="1"/>
    <cellStyle name="Bad" xfId="7397" builtinId="27" hidden="1" customBuiltin="1"/>
    <cellStyle name="Bad" xfId="7433" builtinId="27" hidden="1" customBuiltin="1"/>
    <cellStyle name="Bad" xfId="7467" builtinId="27" hidden="1" customBuiltin="1"/>
    <cellStyle name="Bad" xfId="7516" builtinId="27" hidden="1" customBuiltin="1"/>
    <cellStyle name="Bad" xfId="7969" builtinId="27" hidden="1" customBuiltin="1"/>
    <cellStyle name="Bad" xfId="7990" builtinId="27" hidden="1" customBuiltin="1"/>
    <cellStyle name="Bad" xfId="8013" builtinId="27" hidden="1" customBuiltin="1"/>
    <cellStyle name="Bad" xfId="8036" builtinId="27" hidden="1" customBuiltin="1"/>
    <cellStyle name="Bad" xfId="8057" builtinId="27" hidden="1" customBuiltin="1"/>
    <cellStyle name="Bad" xfId="8101" builtinId="27" hidden="1" customBuiltin="1"/>
    <cellStyle name="Bad" xfId="8566" builtinId="27" hidden="1" customBuiltin="1"/>
    <cellStyle name="Bad" xfId="8590" builtinId="27" hidden="1" customBuiltin="1"/>
    <cellStyle name="Bad" xfId="8617" builtinId="27" hidden="1" customBuiltin="1"/>
    <cellStyle name="Bad" xfId="8641" builtinId="27" hidden="1" customBuiltin="1"/>
    <cellStyle name="Bad" xfId="8667" builtinId="27" hidden="1" customBuiltin="1"/>
    <cellStyle name="Bad" xfId="8536" builtinId="27" hidden="1" customBuiltin="1"/>
    <cellStyle name="Bad" xfId="8702" builtinId="27" hidden="1" customBuiltin="1"/>
    <cellStyle name="Bad" xfId="8731" builtinId="27" hidden="1" customBuiltin="1"/>
    <cellStyle name="Bad" xfId="8766" builtinId="27" hidden="1" customBuiltin="1"/>
    <cellStyle name="Bad" xfId="8799" builtinId="27" hidden="1" customBuiltin="1"/>
    <cellStyle name="Bad" xfId="8831" builtinId="27" hidden="1" customBuiltin="1"/>
    <cellStyle name="Bad" xfId="8762" builtinId="27" hidden="1" customBuiltin="1"/>
    <cellStyle name="Bad" xfId="8561" builtinId="27" hidden="1" customBuiltin="1"/>
    <cellStyle name="Bad" xfId="8713" builtinId="27" hidden="1" customBuiltin="1"/>
    <cellStyle name="Bad" xfId="8880" builtinId="27" hidden="1" customBuiltin="1"/>
    <cellStyle name="Bad" xfId="8905" builtinId="27" hidden="1" customBuiltin="1"/>
    <cellStyle name="Bad" xfId="8929" builtinId="27" hidden="1" customBuiltin="1"/>
    <cellStyle name="Bad" xfId="8876" builtinId="27" hidden="1" customBuiltin="1"/>
    <cellStyle name="Bad" xfId="8974" builtinId="27" hidden="1" customBuiltin="1"/>
    <cellStyle name="Bad" xfId="9005" builtinId="27" hidden="1" customBuiltin="1"/>
    <cellStyle name="Bad" xfId="9037" builtinId="27" hidden="1" customBuiltin="1"/>
    <cellStyle name="Bad" xfId="9069" builtinId="27" hidden="1" customBuiltin="1"/>
    <cellStyle name="Bad" xfId="9096" builtinId="27" hidden="1" customBuiltin="1"/>
    <cellStyle name="Bad" xfId="9032" builtinId="27" hidden="1" customBuiltin="1"/>
    <cellStyle name="Bad" xfId="8749" builtinId="27" hidden="1" customBuiltin="1"/>
    <cellStyle name="Bad" xfId="8987" builtinId="27" hidden="1" customBuiltin="1"/>
    <cellStyle name="Bad" xfId="9143" builtinId="27" hidden="1" customBuiltin="1"/>
    <cellStyle name="Bad" xfId="9167" builtinId="27" hidden="1" customBuiltin="1"/>
    <cellStyle name="Bad" xfId="9193" builtinId="27" hidden="1" customBuiltin="1"/>
    <cellStyle name="Bad" xfId="9221" builtinId="27" hidden="1" customBuiltin="1"/>
    <cellStyle name="Bad" xfId="9260" builtinId="27" hidden="1" customBuiltin="1"/>
    <cellStyle name="Bad" xfId="9290" builtinId="27" hidden="1" customBuiltin="1"/>
    <cellStyle name="Bad" xfId="9322" builtinId="27" hidden="1" customBuiltin="1"/>
    <cellStyle name="Bad" xfId="9354" builtinId="27" hidden="1" customBuiltin="1"/>
    <cellStyle name="Bad" xfId="9381" builtinId="27" hidden="1" customBuiltin="1"/>
    <cellStyle name="Bad" xfId="9318" builtinId="27" hidden="1" customBuiltin="1"/>
    <cellStyle name="Bad" xfId="9234" builtinId="27" hidden="1" customBuiltin="1"/>
    <cellStyle name="Bad" xfId="9272" builtinId="27" hidden="1" customBuiltin="1"/>
    <cellStyle name="Bad" xfId="9427" builtinId="27" hidden="1" customBuiltin="1"/>
    <cellStyle name="Bad" xfId="9451" builtinId="27" hidden="1" customBuiltin="1"/>
    <cellStyle name="Bad" xfId="9476" builtinId="27" hidden="1" customBuiltin="1"/>
    <cellStyle name="Bad" xfId="9499" builtinId="27" hidden="1" customBuiltin="1"/>
    <cellStyle name="Bad" xfId="8198" builtinId="27" hidden="1" customBuiltin="1"/>
    <cellStyle name="Bad" xfId="8462" builtinId="27" hidden="1" customBuiltin="1"/>
    <cellStyle name="Bad" xfId="8471" builtinId="27" hidden="1" customBuiltin="1"/>
    <cellStyle name="Bad" xfId="8204" builtinId="27" hidden="1" customBuiltin="1"/>
    <cellStyle name="Bad" xfId="8446" builtinId="27" hidden="1" customBuiltin="1"/>
    <cellStyle name="Bad" xfId="8173" builtinId="27" hidden="1" customBuiltin="1"/>
    <cellStyle name="Bad" xfId="9667" builtinId="27" hidden="1" customBuiltin="1"/>
    <cellStyle name="Bad" xfId="9688" builtinId="27" hidden="1" customBuiltin="1"/>
    <cellStyle name="Bad" xfId="9711" builtinId="27" hidden="1" customBuiltin="1"/>
    <cellStyle name="Bad" xfId="9732" builtinId="27" hidden="1" customBuiltin="1"/>
    <cellStyle name="Bad" xfId="9753" builtinId="27" hidden="1" customBuiltin="1"/>
    <cellStyle name="Bad" xfId="9639" builtinId="27" hidden="1" customBuiltin="1"/>
    <cellStyle name="Bad" xfId="9786" builtinId="27" hidden="1" customBuiltin="1"/>
    <cellStyle name="Bad" xfId="9816" builtinId="27" hidden="1" customBuiltin="1"/>
    <cellStyle name="Bad" xfId="9850" builtinId="27" hidden="1" customBuiltin="1"/>
    <cellStyle name="Bad" xfId="9882" builtinId="27" hidden="1" customBuiltin="1"/>
    <cellStyle name="Bad" xfId="9913" builtinId="27" hidden="1" customBuiltin="1"/>
    <cellStyle name="Bad" xfId="9846" builtinId="27" hidden="1" customBuiltin="1"/>
    <cellStyle name="Bad" xfId="9663" builtinId="27" hidden="1" customBuiltin="1"/>
    <cellStyle name="Bad" xfId="9798" builtinId="27" hidden="1" customBuiltin="1"/>
    <cellStyle name="Bad" xfId="9964" builtinId="27" hidden="1" customBuiltin="1"/>
    <cellStyle name="Bad" xfId="9989" builtinId="27" hidden="1" customBuiltin="1"/>
    <cellStyle name="Bad" xfId="10013" builtinId="27" hidden="1" customBuiltin="1"/>
    <cellStyle name="Bad" xfId="9960" builtinId="27" hidden="1" customBuiltin="1"/>
    <cellStyle name="Bad" xfId="10056" builtinId="27" hidden="1" customBuiltin="1"/>
    <cellStyle name="Bad" xfId="10084" builtinId="27" hidden="1" customBuiltin="1"/>
    <cellStyle name="Bad" xfId="10115" builtinId="27" hidden="1" customBuiltin="1"/>
    <cellStyle name="Bad" xfId="10145" builtinId="27" hidden="1" customBuiltin="1"/>
    <cellStyle name="Bad" xfId="10172" builtinId="27" hidden="1" customBuiltin="1"/>
    <cellStyle name="Bad" xfId="10111" builtinId="27" hidden="1" customBuiltin="1"/>
    <cellStyle name="Bad" xfId="9834" builtinId="27" hidden="1" customBuiltin="1"/>
    <cellStyle name="Bad" xfId="10067" builtinId="27" hidden="1" customBuiltin="1"/>
    <cellStyle name="Bad" xfId="10219" builtinId="27" hidden="1" customBuiltin="1"/>
    <cellStyle name="Bad" xfId="10242" builtinId="27" hidden="1" customBuiltin="1"/>
    <cellStyle name="Bad" xfId="10267" builtinId="27" hidden="1" customBuiltin="1"/>
    <cellStyle name="Bad" xfId="10294" builtinId="27" hidden="1" customBuiltin="1"/>
    <cellStyle name="Bad" xfId="10333" builtinId="27" hidden="1" customBuiltin="1"/>
    <cellStyle name="Bad" xfId="10362" builtinId="27" hidden="1" customBuiltin="1"/>
    <cellStyle name="Bad" xfId="10394" builtinId="27" hidden="1" customBuiltin="1"/>
    <cellStyle name="Bad" xfId="10425" builtinId="27" hidden="1" customBuiltin="1"/>
    <cellStyle name="Bad" xfId="10452" builtinId="27" hidden="1" customBuiltin="1"/>
    <cellStyle name="Bad" xfId="10390" builtinId="27" hidden="1" customBuiltin="1"/>
    <cellStyle name="Bad" xfId="10308" builtinId="27" hidden="1" customBuiltin="1"/>
    <cellStyle name="Bad" xfId="10345" builtinId="27" hidden="1" customBuiltin="1"/>
    <cellStyle name="Bad" xfId="10498" builtinId="27" hidden="1" customBuiltin="1"/>
    <cellStyle name="Bad" xfId="10522" builtinId="27" hidden="1" customBuiltin="1"/>
    <cellStyle name="Bad" xfId="10545" builtinId="27" hidden="1" customBuiltin="1"/>
    <cellStyle name="Bad" xfId="10575" builtinId="27" hidden="1" customBuiltin="1"/>
    <cellStyle name="Bad" xfId="5047" builtinId="27" hidden="1" customBuiltin="1"/>
    <cellStyle name="Bad" xfId="8219" builtinId="27" hidden="1" customBuiltin="1"/>
    <cellStyle name="Bad" xfId="10647" builtinId="27" hidden="1" customBuiltin="1"/>
    <cellStyle name="Bad" xfId="6088" builtinId="27" hidden="1" customBuiltin="1"/>
    <cellStyle name="Bad" xfId="8493" builtinId="27" hidden="1" customBuiltin="1"/>
    <cellStyle name="Bad" xfId="10868" builtinId="27" hidden="1" customBuiltin="1"/>
    <cellStyle name="Bad" xfId="6127" builtinId="27" hidden="1" customBuiltin="1"/>
    <cellStyle name="Bad" xfId="4346" builtinId="27" hidden="1" customBuiltin="1"/>
    <cellStyle name="Bad" xfId="7579" builtinId="27" hidden="1" customBuiltin="1"/>
    <cellStyle name="Bad" xfId="4718" builtinId="27" hidden="1" customBuiltin="1"/>
    <cellStyle name="Bad" xfId="4324" builtinId="27" hidden="1" customBuiltin="1"/>
    <cellStyle name="Bad" xfId="5726" builtinId="27" hidden="1" customBuiltin="1"/>
    <cellStyle name="Bad" xfId="4424" builtinId="27" hidden="1" customBuiltin="1"/>
    <cellStyle name="Bad" xfId="4495" builtinId="27" hidden="1" customBuiltin="1"/>
    <cellStyle name="Bad" xfId="10730" builtinId="27" hidden="1" customBuiltin="1"/>
    <cellStyle name="Bad" xfId="8093" builtinId="27" hidden="1" customBuiltin="1"/>
    <cellStyle name="Bad" xfId="10666" builtinId="27" hidden="1" customBuiltin="1"/>
    <cellStyle name="Bad" xfId="8143" builtinId="27" hidden="1" customBuiltin="1"/>
    <cellStyle name="Bad" xfId="5667" builtinId="27" hidden="1" customBuiltin="1"/>
    <cellStyle name="Bad" xfId="5264" builtinId="27" hidden="1" customBuiltin="1"/>
    <cellStyle name="Bad" xfId="8314" builtinId="27" hidden="1" customBuiltin="1"/>
    <cellStyle name="Bad" xfId="8400" builtinId="27" hidden="1" customBuiltin="1"/>
    <cellStyle name="Bad" xfId="10568" builtinId="27" hidden="1" customBuiltin="1"/>
    <cellStyle name="Bad" xfId="10786" builtinId="27" hidden="1" customBuiltin="1"/>
    <cellStyle name="Bad" xfId="7958" builtinId="27" hidden="1" customBuiltin="1"/>
    <cellStyle name="Bad" xfId="7895" builtinId="27" hidden="1" customBuiltin="1"/>
    <cellStyle name="Bad" xfId="10860" builtinId="27" hidden="1" customBuiltin="1"/>
    <cellStyle name="Bad" xfId="10685" builtinId="27" hidden="1" customBuiltin="1"/>
    <cellStyle name="Bad" xfId="4833" builtinId="27" hidden="1" customBuiltin="1"/>
    <cellStyle name="Bad" xfId="8319" builtinId="27" hidden="1" customBuiltin="1"/>
    <cellStyle name="Bad" xfId="4404" builtinId="27" hidden="1" customBuiltin="1"/>
    <cellStyle name="Bad" xfId="7866" builtinId="27" hidden="1" customBuiltin="1"/>
    <cellStyle name="Bad" xfId="5975" builtinId="27" hidden="1" customBuiltin="1"/>
    <cellStyle name="Bad" xfId="4891" builtinId="27" hidden="1" customBuiltin="1"/>
    <cellStyle name="Bad" xfId="6211" builtinId="27" hidden="1" customBuiltin="1"/>
    <cellStyle name="Bad" xfId="4383" builtinId="27" hidden="1" customBuiltin="1"/>
    <cellStyle name="Bad" xfId="5251" builtinId="27" hidden="1" customBuiltin="1"/>
    <cellStyle name="Bad" xfId="6077" builtinId="27" hidden="1" customBuiltin="1"/>
    <cellStyle name="Bad" xfId="4997" builtinId="27" hidden="1" customBuiltin="1"/>
    <cellStyle name="Bad" xfId="4159" builtinId="27" hidden="1" customBuiltin="1"/>
    <cellStyle name="Bad" xfId="6196" builtinId="27" hidden="1" customBuiltin="1"/>
    <cellStyle name="Bad" xfId="4161" builtinId="27" hidden="1" customBuiltin="1"/>
    <cellStyle name="Bad" xfId="4164" builtinId="27" hidden="1" customBuiltin="1"/>
    <cellStyle name="Bad" xfId="6043" builtinId="27" hidden="1" customBuiltin="1"/>
    <cellStyle name="Bad" xfId="4988" builtinId="27" hidden="1" customBuiltin="1"/>
    <cellStyle name="Bad" xfId="4114" builtinId="27" hidden="1" customBuiltin="1"/>
    <cellStyle name="Bad" xfId="5988" builtinId="27" hidden="1" customBuiltin="1"/>
    <cellStyle name="Bad" xfId="5482" builtinId="27" hidden="1" customBuiltin="1"/>
    <cellStyle name="Bad" xfId="4142" builtinId="27" hidden="1" customBuiltin="1"/>
    <cellStyle name="Bad" xfId="8387" builtinId="27" hidden="1" customBuiltin="1"/>
    <cellStyle name="Bad" xfId="9417" builtinId="27" hidden="1" customBuiltin="1"/>
    <cellStyle name="Bad" xfId="7725" builtinId="27" hidden="1" customBuiltin="1"/>
    <cellStyle name="Bad" xfId="4978" builtinId="27" hidden="1" customBuiltin="1"/>
    <cellStyle name="Bad" xfId="9157" builtinId="27" hidden="1" customBuiltin="1"/>
    <cellStyle name="Bad" xfId="11011" builtinId="27" hidden="1" customBuiltin="1"/>
    <cellStyle name="Bad" xfId="11036" builtinId="27" hidden="1" customBuiltin="1"/>
    <cellStyle name="Bad" xfId="11067" builtinId="27" hidden="1" customBuiltin="1"/>
    <cellStyle name="Bad" xfId="11094" builtinId="27" hidden="1" customBuiltin="1"/>
    <cellStyle name="Bad" xfId="11121" builtinId="27" hidden="1" customBuiltin="1"/>
    <cellStyle name="Bad" xfId="10976" builtinId="27" hidden="1" customBuiltin="1"/>
    <cellStyle name="Bad" xfId="11165" builtinId="27" hidden="1" customBuiltin="1"/>
    <cellStyle name="Bad" xfId="11197" builtinId="27" hidden="1" customBuiltin="1"/>
    <cellStyle name="Bad" xfId="11231" builtinId="27" hidden="1" customBuiltin="1"/>
    <cellStyle name="Bad" xfId="11268" builtinId="27" hidden="1" customBuiltin="1"/>
    <cellStyle name="Bad" xfId="11299" builtinId="27" hidden="1" customBuiltin="1"/>
    <cellStyle name="Bad" xfId="11227" builtinId="27" hidden="1" customBuiltin="1"/>
    <cellStyle name="Bad" xfId="11005" builtinId="27" hidden="1" customBuiltin="1"/>
    <cellStyle name="Bad" xfId="11178" builtinId="27" hidden="1" customBuiltin="1"/>
    <cellStyle name="Bad" xfId="11351" builtinId="27" hidden="1" customBuiltin="1"/>
    <cellStyle name="Bad" xfId="11382" builtinId="27" hidden="1" customBuiltin="1"/>
    <cellStyle name="Bad" xfId="11408" builtinId="27" hidden="1" customBuiltin="1"/>
    <cellStyle name="Bad" xfId="11346" builtinId="27" hidden="1" customBuiltin="1"/>
    <cellStyle name="Bad" xfId="11462" builtinId="27" hidden="1" customBuiltin="1"/>
    <cellStyle name="Bad" xfId="11493" builtinId="27" hidden="1" customBuiltin="1"/>
    <cellStyle name="Bad" xfId="11525" builtinId="27" hidden="1" customBuiltin="1"/>
    <cellStyle name="Bad" xfId="11558" builtinId="27" hidden="1" customBuiltin="1"/>
    <cellStyle name="Bad" xfId="11586" builtinId="27" hidden="1" customBuiltin="1"/>
    <cellStyle name="Bad" xfId="11521" builtinId="27" hidden="1" customBuiltin="1"/>
    <cellStyle name="Bad" xfId="11215" builtinId="27" hidden="1" customBuiltin="1"/>
    <cellStyle name="Bad" xfId="11475" builtinId="27" hidden="1" customBuiltin="1"/>
    <cellStyle name="Bad" xfId="11633" builtinId="27" hidden="1" customBuiltin="1"/>
    <cellStyle name="Bad" xfId="11659" builtinId="27" hidden="1" customBuiltin="1"/>
    <cellStyle name="Bad" xfId="11687" builtinId="27" hidden="1" customBuiltin="1"/>
    <cellStyle name="Bad" xfId="11718" builtinId="27" hidden="1" customBuiltin="1"/>
    <cellStyle name="Bad" xfId="11761" builtinId="27" hidden="1" customBuiltin="1"/>
    <cellStyle name="Bad" xfId="11791" builtinId="27" hidden="1" customBuiltin="1"/>
    <cellStyle name="Bad" xfId="11823" builtinId="27" hidden="1" customBuiltin="1"/>
    <cellStyle name="Bad" xfId="11855" builtinId="27" hidden="1" customBuiltin="1"/>
    <cellStyle name="Bad" xfId="11882" builtinId="27" hidden="1" customBuiltin="1"/>
    <cellStyle name="Bad" xfId="11819" builtinId="27" hidden="1" customBuiltin="1"/>
    <cellStyle name="Bad" xfId="11731" builtinId="27" hidden="1" customBuiltin="1"/>
    <cellStyle name="Bad" xfId="11773" builtinId="27" hidden="1" customBuiltin="1"/>
    <cellStyle name="Bad" xfId="11927" builtinId="27" hidden="1" customBuiltin="1"/>
    <cellStyle name="Bad" xfId="11957" builtinId="27" hidden="1" customBuiltin="1"/>
    <cellStyle name="Bad" xfId="11987" builtinId="27" hidden="1" customBuiltin="1"/>
    <cellStyle name="Bad" xfId="12012" builtinId="27" hidden="1" customBuiltin="1"/>
    <cellStyle name="Bad" xfId="4974" builtinId="27" hidden="1" customBuiltin="1"/>
    <cellStyle name="Bad" xfId="10927" builtinId="27" hidden="1" customBuiltin="1"/>
    <cellStyle name="Bad" xfId="10936" builtinId="27" hidden="1" customBuiltin="1"/>
    <cellStyle name="Bad" xfId="5366" builtinId="27" hidden="1" customBuiltin="1"/>
    <cellStyle name="Bad" xfId="10917" builtinId="27" hidden="1" customBuiltin="1"/>
    <cellStyle name="Bad" xfId="9206" builtinId="27" hidden="1" customBuiltin="1"/>
    <cellStyle name="Bad" xfId="12166" builtinId="27" hidden="1" customBuiltin="1"/>
    <cellStyle name="Bad" xfId="12187" builtinId="27" hidden="1" customBuiltin="1"/>
    <cellStyle name="Bad" xfId="12210" builtinId="27" hidden="1" customBuiltin="1"/>
    <cellStyle name="Bad" xfId="12231" builtinId="27" hidden="1" customBuiltin="1"/>
    <cellStyle name="Bad" xfId="12252" builtinId="27" hidden="1" customBuiltin="1"/>
    <cellStyle name="Bad" xfId="12138" builtinId="27" hidden="1" customBuiltin="1"/>
    <cellStyle name="Bad" xfId="12288" builtinId="27" hidden="1" customBuiltin="1"/>
    <cellStyle name="Bad" xfId="12319" builtinId="27" hidden="1" customBuiltin="1"/>
    <cellStyle name="Bad" xfId="12354" builtinId="27" hidden="1" customBuiltin="1"/>
    <cellStyle name="Bad" xfId="12385" builtinId="27" hidden="1" customBuiltin="1"/>
    <cellStyle name="Bad" xfId="12417" builtinId="27" hidden="1" customBuiltin="1"/>
    <cellStyle name="Bad" xfId="12350" builtinId="27" hidden="1" customBuiltin="1"/>
    <cellStyle name="Bad" xfId="12162" builtinId="27" hidden="1" customBuiltin="1"/>
    <cellStyle name="Bad" xfId="12301" builtinId="27" hidden="1" customBuiltin="1"/>
    <cellStyle name="Bad" xfId="12469" builtinId="27" hidden="1" customBuiltin="1"/>
    <cellStyle name="Bad" xfId="12497" builtinId="27" hidden="1" customBuiltin="1"/>
    <cellStyle name="Bad" xfId="12524" builtinId="27" hidden="1" customBuiltin="1"/>
    <cellStyle name="Bad" xfId="12465" builtinId="27" hidden="1" customBuiltin="1"/>
    <cellStyle name="Bad" xfId="12572" builtinId="27" hidden="1" customBuiltin="1"/>
    <cellStyle name="Bad" xfId="12602" builtinId="27" hidden="1" customBuiltin="1"/>
    <cellStyle name="Bad" xfId="12633" builtinId="27" hidden="1" customBuiltin="1"/>
    <cellStyle name="Bad" xfId="12664" builtinId="27" hidden="1" customBuiltin="1"/>
    <cellStyle name="Bad" xfId="12691" builtinId="27" hidden="1" customBuiltin="1"/>
    <cellStyle name="Bad" xfId="12629" builtinId="27" hidden="1" customBuiltin="1"/>
    <cellStyle name="Bad" xfId="12337" builtinId="27" hidden="1" customBuiltin="1"/>
    <cellStyle name="Bad" xfId="12584" builtinId="27" hidden="1" customBuiltin="1"/>
    <cellStyle name="Bad" xfId="12738" builtinId="27" hidden="1" customBuiltin="1"/>
    <cellStyle name="Bad" xfId="12765" builtinId="27" hidden="1" customBuiltin="1"/>
    <cellStyle name="Bad" xfId="12795" builtinId="27" hidden="1" customBuiltin="1"/>
    <cellStyle name="Bad" xfId="12826" builtinId="27" hidden="1" customBuiltin="1"/>
    <cellStyle name="Bad" xfId="12865" builtinId="27" hidden="1" customBuiltin="1"/>
    <cellStyle name="Bad" xfId="12895" builtinId="27" hidden="1" customBuiltin="1"/>
    <cellStyle name="Bad" xfId="12926" builtinId="27" hidden="1" customBuiltin="1"/>
    <cellStyle name="Bad" xfId="12956" builtinId="27" hidden="1" customBuiltin="1"/>
    <cellStyle name="Bad" xfId="12983" builtinId="27" hidden="1" customBuiltin="1"/>
    <cellStyle name="Bad" xfId="12922" builtinId="27" hidden="1" customBuiltin="1"/>
    <cellStyle name="Bad" xfId="12839" builtinId="27" hidden="1" customBuiltin="1"/>
    <cellStyle name="Bad" xfId="12878" builtinId="27" hidden="1" customBuiltin="1"/>
    <cellStyle name="Bad" xfId="13030" builtinId="27" hidden="1" customBuiltin="1"/>
    <cellStyle name="Bad" xfId="13055" builtinId="27" hidden="1" customBuiltin="1"/>
    <cellStyle name="Bad" xfId="13082" builtinId="27" hidden="1" customBuiltin="1"/>
    <cellStyle name="Bad" xfId="13106" builtinId="27" hidden="1" customBuiltin="1"/>
    <cellStyle name="Bad" xfId="5853" builtinId="27" hidden="1" customBuiltin="1"/>
    <cellStyle name="Bad" xfId="4576" builtinId="27" hidden="1" customBuiltin="1"/>
    <cellStyle name="Bad" xfId="11061" builtinId="27" hidden="1" customBuiltin="1"/>
    <cellStyle name="Bad" xfId="5974" builtinId="27" hidden="1" customBuiltin="1"/>
    <cellStyle name="Bad" xfId="4321" builtinId="27" hidden="1" customBuiltin="1"/>
    <cellStyle name="Bad" xfId="11347" builtinId="27" hidden="1" customBuiltin="1"/>
    <cellStyle name="Bad" xfId="10317" builtinId="27" hidden="1" customBuiltin="1"/>
    <cellStyle name="Bad" xfId="5470" builtinId="27" hidden="1" customBuiltin="1"/>
    <cellStyle name="Bad" xfId="6165" builtinId="27" hidden="1" customBuiltin="1"/>
    <cellStyle name="Bad" xfId="8296" builtinId="27" hidden="1" customBuiltin="1"/>
    <cellStyle name="Bad" xfId="5337" builtinId="27" hidden="1" customBuiltin="1"/>
    <cellStyle name="Bad" xfId="11748" builtinId="27" hidden="1" customBuiltin="1"/>
    <cellStyle name="Bad" xfId="13067" builtinId="27" hidden="1" customBuiltin="1"/>
    <cellStyle name="Bad" xfId="12279" builtinId="27" hidden="1" customBuiltin="1"/>
    <cellStyle name="Bad" xfId="4551" builtinId="27" hidden="1" customBuiltin="1"/>
    <cellStyle name="Bad" xfId="7699" builtinId="27" hidden="1" customBuiltin="1"/>
    <cellStyle name="Bad" xfId="11668" builtinId="27" hidden="1" customBuiltin="1"/>
    <cellStyle name="Bad" xfId="8436" builtinId="27" hidden="1" customBuiltin="1"/>
    <cellStyle name="Bad" xfId="4550" builtinId="27" hidden="1" customBuiltin="1"/>
    <cellStyle name="Bad" xfId="11364" builtinId="27" hidden="1" customBuiltin="1"/>
    <cellStyle name="Bad" xfId="13167" builtinId="27" hidden="1" customBuiltin="1"/>
    <cellStyle name="Bad" xfId="13204" builtinId="27" hidden="1" customBuiltin="1"/>
    <cellStyle name="Bad" xfId="13239" builtinId="27" hidden="1" customBuiltin="1"/>
    <cellStyle name="Bad" xfId="13163" builtinId="27" hidden="1" customBuiltin="1"/>
    <cellStyle name="Bad" xfId="13302" builtinId="27" hidden="1" customBuiltin="1"/>
    <cellStyle name="Bad" xfId="13335" builtinId="27" hidden="1" customBuiltin="1"/>
    <cellStyle name="Bad" xfId="13369" builtinId="27" hidden="1" customBuiltin="1"/>
    <cellStyle name="Bad" xfId="13403" builtinId="27" hidden="1" customBuiltin="1"/>
    <cellStyle name="Bad" xfId="13433" builtinId="27" hidden="1" customBuiltin="1"/>
    <cellStyle name="Bad" xfId="13365" builtinId="27" hidden="1" customBuiltin="1"/>
    <cellStyle name="Bad" xfId="8283" builtinId="27" hidden="1" customBuiltin="1"/>
    <cellStyle name="Bad" xfId="13315" builtinId="27" hidden="1" customBuiltin="1"/>
    <cellStyle name="Bad" xfId="13489" builtinId="27" hidden="1" customBuiltin="1"/>
    <cellStyle name="Bad" xfId="13525" builtinId="27" hidden="1" customBuiltin="1"/>
    <cellStyle name="Bad" xfId="13559" builtinId="27" hidden="1" customBuiltin="1"/>
    <cellStyle name="Bad" xfId="13599" builtinId="27" hidden="1" customBuiltin="1"/>
    <cellStyle name="Bad" xfId="13644" builtinId="27" hidden="1" customBuiltin="1"/>
    <cellStyle name="Bad" xfId="13677" builtinId="27" hidden="1" customBuiltin="1"/>
    <cellStyle name="Bad" xfId="13711" builtinId="27" hidden="1" customBuiltin="1"/>
    <cellStyle name="Bad" xfId="13745" builtinId="27" hidden="1" customBuiltin="1"/>
    <cellStyle name="Bad" xfId="13775" builtinId="27" hidden="1" customBuiltin="1"/>
    <cellStyle name="Bad" xfId="13707" builtinId="27" hidden="1" customBuiltin="1"/>
    <cellStyle name="Bad" xfId="13613" builtinId="27" hidden="1" customBuiltin="1"/>
    <cellStyle name="Bad" xfId="13657" builtinId="27" hidden="1" customBuiltin="1"/>
    <cellStyle name="Bad" xfId="13831" builtinId="27" hidden="1" customBuiltin="1"/>
    <cellStyle name="Bad" xfId="13867" builtinId="27" hidden="1" customBuiltin="1"/>
    <cellStyle name="Bad" xfId="13901" builtinId="27" hidden="1" customBuiltin="1"/>
    <cellStyle name="Bad" xfId="13949" builtinId="27" hidden="1" customBuiltin="1"/>
    <cellStyle name="Bad" xfId="14309" builtinId="27" hidden="1" customBuiltin="1"/>
    <cellStyle name="Bad" xfId="14330" builtinId="27" hidden="1" customBuiltin="1"/>
    <cellStyle name="Bad" xfId="14352" builtinId="27" hidden="1" customBuiltin="1"/>
    <cellStyle name="Bad" xfId="14374" builtinId="27" hidden="1" customBuiltin="1"/>
    <cellStyle name="Bad" xfId="14395" builtinId="27" hidden="1" customBuiltin="1"/>
    <cellStyle name="Bad" xfId="14437" builtinId="27" hidden="1" customBuiltin="1"/>
    <cellStyle name="Bad" xfId="14838" builtinId="27" hidden="1" customBuiltin="1"/>
    <cellStyle name="Bad" xfId="14862" builtinId="27" hidden="1" customBuiltin="1"/>
    <cellStyle name="Bad" xfId="14889" builtinId="27" hidden="1" customBuiltin="1"/>
    <cellStyle name="Bad" xfId="14913" builtinId="27" hidden="1" customBuiltin="1"/>
    <cellStyle name="Bad" xfId="14937" builtinId="27" hidden="1" customBuiltin="1"/>
    <cellStyle name="Bad" xfId="14808" builtinId="27" hidden="1" customBuiltin="1"/>
    <cellStyle name="Bad" xfId="14972" builtinId="27" hidden="1" customBuiltin="1"/>
    <cellStyle name="Bad" xfId="15001" builtinId="27" hidden="1" customBuiltin="1"/>
    <cellStyle name="Bad" xfId="15035" builtinId="27" hidden="1" customBuiltin="1"/>
    <cellStyle name="Bad" xfId="15068" builtinId="27" hidden="1" customBuiltin="1"/>
    <cellStyle name="Bad" xfId="15100" builtinId="27" hidden="1" customBuiltin="1"/>
    <cellStyle name="Bad" xfId="15031" builtinId="27" hidden="1" customBuiltin="1"/>
    <cellStyle name="Bad" xfId="14833" builtinId="27" hidden="1" customBuiltin="1"/>
    <cellStyle name="Bad" xfId="14983" builtinId="27" hidden="1" customBuiltin="1"/>
    <cellStyle name="Bad" xfId="15148" builtinId="27" hidden="1" customBuiltin="1"/>
    <cellStyle name="Bad" xfId="15173" builtinId="27" hidden="1" customBuiltin="1"/>
    <cellStyle name="Bad" xfId="15196" builtinId="27" hidden="1" customBuiltin="1"/>
    <cellStyle name="Bad" xfId="15144" builtinId="27" hidden="1" customBuiltin="1"/>
    <cellStyle name="Bad" xfId="15240" builtinId="27" hidden="1" customBuiltin="1"/>
    <cellStyle name="Bad" xfId="15268" builtinId="27" hidden="1" customBuiltin="1"/>
    <cellStyle name="Bad" xfId="15299" builtinId="27" hidden="1" customBuiltin="1"/>
    <cellStyle name="Bad" xfId="15331" builtinId="27" hidden="1" customBuiltin="1"/>
    <cellStyle name="Bad" xfId="15358" builtinId="27" hidden="1" customBuiltin="1"/>
    <cellStyle name="Bad" xfId="15295" builtinId="27" hidden="1" customBuiltin="1"/>
    <cellStyle name="Bad" xfId="15019" builtinId="27" hidden="1" customBuiltin="1"/>
    <cellStyle name="Bad" xfId="15251" builtinId="27" hidden="1" customBuiltin="1"/>
    <cellStyle name="Bad" xfId="15403" builtinId="27" hidden="1" customBuiltin="1"/>
    <cellStyle name="Bad" xfId="15427" builtinId="27" hidden="1" customBuiltin="1"/>
    <cellStyle name="Bad" xfId="15452" builtinId="27" hidden="1" customBuiltin="1"/>
    <cellStyle name="Bad" xfId="15480" builtinId="27" hidden="1" customBuiltin="1"/>
    <cellStyle name="Bad" xfId="15518" builtinId="27" hidden="1" customBuiltin="1"/>
    <cellStyle name="Bad" xfId="15546" builtinId="27" hidden="1" customBuiltin="1"/>
    <cellStyle name="Bad" xfId="15577" builtinId="27" hidden="1" customBuiltin="1"/>
    <cellStyle name="Bad" xfId="15608" builtinId="27" hidden="1" customBuiltin="1"/>
    <cellStyle name="Bad" xfId="15635" builtinId="27" hidden="1" customBuiltin="1"/>
    <cellStyle name="Bad" xfId="15573" builtinId="27" hidden="1" customBuiltin="1"/>
    <cellStyle name="Bad" xfId="15493" builtinId="27" hidden="1" customBuiltin="1"/>
    <cellStyle name="Bad" xfId="15529" builtinId="27" hidden="1" customBuiltin="1"/>
    <cellStyle name="Bad" xfId="15680" builtinId="27" hidden="1" customBuiltin="1"/>
    <cellStyle name="Bad" xfId="15703" builtinId="27" hidden="1" customBuiltin="1"/>
    <cellStyle name="Bad" xfId="15727" builtinId="27" hidden="1" customBuiltin="1"/>
    <cellStyle name="Bad" xfId="15750" builtinId="27" hidden="1" customBuiltin="1"/>
    <cellStyle name="Bad" xfId="14513" builtinId="27" hidden="1" customBuiltin="1"/>
    <cellStyle name="Bad" xfId="14737" builtinId="27" hidden="1" customBuiltin="1"/>
    <cellStyle name="Bad" xfId="14746" builtinId="27" hidden="1" customBuiltin="1"/>
    <cellStyle name="Bad" xfId="14518" builtinId="27" hidden="1" customBuiltin="1"/>
    <cellStyle name="Bad" xfId="14722" builtinId="27" hidden="1" customBuiltin="1"/>
    <cellStyle name="Bad" xfId="14495" builtinId="27" hidden="1" customBuiltin="1"/>
    <cellStyle name="Bad" xfId="15909" builtinId="27" hidden="1" customBuiltin="1"/>
    <cellStyle name="Bad" xfId="15930" builtinId="27" hidden="1" customBuiltin="1"/>
    <cellStyle name="Bad" xfId="15953" builtinId="27" hidden="1" customBuiltin="1"/>
    <cellStyle name="Bad" xfId="15974" builtinId="27" hidden="1" customBuiltin="1"/>
    <cellStyle name="Bad" xfId="15995" builtinId="27" hidden="1" customBuiltin="1"/>
    <cellStyle name="Bad" xfId="15883" builtinId="27" hidden="1" customBuiltin="1"/>
    <cellStyle name="Bad" xfId="16027" builtinId="27" hidden="1" customBuiltin="1"/>
    <cellStyle name="Bad" xfId="16057" builtinId="27" hidden="1" customBuiltin="1"/>
    <cellStyle name="Bad" xfId="16092" builtinId="27" hidden="1" customBuiltin="1"/>
    <cellStyle name="Bad" xfId="16123" builtinId="27" hidden="1" customBuiltin="1"/>
    <cellStyle name="Bad" xfId="16154" builtinId="27" hidden="1" customBuiltin="1"/>
    <cellStyle name="Bad" xfId="16088" builtinId="27" hidden="1" customBuiltin="1"/>
    <cellStyle name="Bad" xfId="15905" builtinId="27" hidden="1" customBuiltin="1"/>
    <cellStyle name="Bad" xfId="16039" builtinId="27" hidden="1" customBuiltin="1"/>
    <cellStyle name="Bad" xfId="16205" builtinId="27" hidden="1" customBuiltin="1"/>
    <cellStyle name="Bad" xfId="16229" builtinId="27" hidden="1" customBuiltin="1"/>
    <cellStyle name="Bad" xfId="16255" builtinId="27" hidden="1" customBuiltin="1"/>
    <cellStyle name="Bad" xfId="16201" builtinId="27" hidden="1" customBuiltin="1"/>
    <cellStyle name="Bad" xfId="16301" builtinId="27" hidden="1" customBuiltin="1"/>
    <cellStyle name="Bad" xfId="16329" builtinId="27" hidden="1" customBuiltin="1"/>
    <cellStyle name="Bad" xfId="16360" builtinId="27" hidden="1" customBuiltin="1"/>
    <cellStyle name="Bad" xfId="16390" builtinId="27" hidden="1" customBuiltin="1"/>
    <cellStyle name="Bad" xfId="16417" builtinId="27" hidden="1" customBuiltin="1"/>
    <cellStyle name="Bad" xfId="16356" builtinId="27" hidden="1" customBuiltin="1"/>
    <cellStyle name="Bad" xfId="16075" builtinId="27" hidden="1" customBuiltin="1"/>
    <cellStyle name="Bad" xfId="16312" builtinId="27" hidden="1" customBuiltin="1"/>
    <cellStyle name="Bad" xfId="16461" builtinId="27" hidden="1" customBuiltin="1"/>
    <cellStyle name="Bad" xfId="16483" builtinId="27" hidden="1" customBuiltin="1"/>
    <cellStyle name="Bad" xfId="16506" builtinId="27" hidden="1" customBuiltin="1"/>
    <cellStyle name="Bad" xfId="16533" builtinId="27" hidden="1" customBuiltin="1"/>
    <cellStyle name="Bad" xfId="16571" builtinId="27" hidden="1" customBuiltin="1"/>
    <cellStyle name="Bad" xfId="16599" builtinId="27" hidden="1" customBuiltin="1"/>
    <cellStyle name="Bad" xfId="16631" builtinId="27" hidden="1" customBuiltin="1"/>
    <cellStyle name="Bad" xfId="16662" builtinId="27" hidden="1" customBuiltin="1"/>
    <cellStyle name="Bad" xfId="16689" builtinId="27" hidden="1" customBuiltin="1"/>
    <cellStyle name="Bad" xfId="16627" builtinId="27" hidden="1" customBuiltin="1"/>
    <cellStyle name="Bad" xfId="16547" builtinId="27" hidden="1" customBuiltin="1"/>
    <cellStyle name="Bad" xfId="16582" builtinId="27" hidden="1" customBuiltin="1"/>
    <cellStyle name="Bad" xfId="16734" builtinId="27" hidden="1" customBuiltin="1"/>
    <cellStyle name="Bad" xfId="16757" builtinId="27" hidden="1" customBuiltin="1"/>
    <cellStyle name="Bad" xfId="16779" builtinId="27" hidden="1" customBuiltin="1"/>
    <cellStyle name="Bad" xfId="16809" builtinId="27" hidden="1" customBuiltin="1"/>
    <cellStyle name="Bad" xfId="5727" builtinId="27" hidden="1" customBuiltin="1"/>
    <cellStyle name="Bad" xfId="14532" builtinId="27" hidden="1" customBuiltin="1"/>
    <cellStyle name="Bad" xfId="16864" builtinId="27" hidden="1" customBuiltin="1"/>
    <cellStyle name="Bad" xfId="4925" builtinId="27" hidden="1" customBuiltin="1"/>
    <cellStyle name="Bad" xfId="14768" builtinId="27" hidden="1" customBuiltin="1"/>
    <cellStyle name="Bad" xfId="17038" builtinId="27" hidden="1" customBuiltin="1"/>
    <cellStyle name="Bad" xfId="10201" builtinId="27" hidden="1" customBuiltin="1"/>
    <cellStyle name="Bad" xfId="9954" builtinId="27" hidden="1" customBuiltin="1"/>
    <cellStyle name="Bad" xfId="14000" builtinId="27" hidden="1" customBuiltin="1"/>
    <cellStyle name="Bad" xfId="5169" builtinId="27" hidden="1" customBuiltin="1"/>
    <cellStyle name="Bad" xfId="4571" builtinId="27" hidden="1" customBuiltin="1"/>
    <cellStyle name="Bad" xfId="4559" builtinId="27" hidden="1" customBuiltin="1"/>
    <cellStyle name="Bad" xfId="4239" builtinId="27" hidden="1" customBuiltin="1"/>
    <cellStyle name="Bad" xfId="4092" builtinId="27" hidden="1" customBuiltin="1"/>
    <cellStyle name="Bad" xfId="16940" builtinId="27" hidden="1" customBuiltin="1"/>
    <cellStyle name="Bad" xfId="14428" builtinId="27" hidden="1" customBuiltin="1"/>
    <cellStyle name="Bad" xfId="16882" builtinId="27" hidden="1" customBuiltin="1"/>
    <cellStyle name="Bad" xfId="14471" builtinId="27" hidden="1" customBuiltin="1"/>
    <cellStyle name="Bad" xfId="5087" builtinId="27" hidden="1" customBuiltin="1"/>
    <cellStyle name="Bad" xfId="10856" builtinId="27" hidden="1" customBuiltin="1"/>
    <cellStyle name="Bad" xfId="14613" builtinId="27" hidden="1" customBuiltin="1"/>
    <cellStyle name="Bad" xfId="14687" builtinId="27" hidden="1" customBuiltin="1"/>
    <cellStyle name="Bad" xfId="16802" builtinId="27" hidden="1" customBuiltin="1"/>
    <cellStyle name="Bad" xfId="16990" builtinId="27" hidden="1" customBuiltin="1"/>
    <cellStyle name="Bad" xfId="14299" builtinId="27" hidden="1" customBuiltin="1"/>
    <cellStyle name="Bad" xfId="14246" builtinId="27" hidden="1" customBuiltin="1"/>
    <cellStyle name="Bad" xfId="17035" builtinId="27" hidden="1" customBuiltin="1"/>
    <cellStyle name="Bad" xfId="16898" builtinId="27" hidden="1" customBuiltin="1"/>
    <cellStyle name="Bad" xfId="4105" builtinId="27" hidden="1" customBuiltin="1"/>
    <cellStyle name="Bad" xfId="14616" builtinId="27" hidden="1" customBuiltin="1"/>
    <cellStyle name="Bad" xfId="5088" builtinId="27" hidden="1" customBuiltin="1"/>
    <cellStyle name="Bad" xfId="14228" builtinId="27" hidden="1" customBuiltin="1"/>
    <cellStyle name="Bad" xfId="9618" builtinId="27" hidden="1" customBuiltin="1"/>
    <cellStyle name="Bad" xfId="5227" builtinId="27" hidden="1" customBuiltin="1"/>
    <cellStyle name="Bad" xfId="10616" builtinId="27" hidden="1" customBuiltin="1"/>
    <cellStyle name="Bad" xfId="8439" builtinId="27" hidden="1" customBuiltin="1"/>
    <cellStyle name="Bad" xfId="6093" builtinId="27" hidden="1" customBuiltin="1"/>
    <cellStyle name="Bad" xfId="4957" builtinId="27" hidden="1" customBuiltin="1"/>
    <cellStyle name="Bad" xfId="5643" builtinId="27" hidden="1" customBuiltin="1"/>
    <cellStyle name="Bad" xfId="6099" builtinId="27" hidden="1" customBuiltin="1"/>
    <cellStyle name="Bad" xfId="4218" builtinId="27" hidden="1" customBuiltin="1"/>
    <cellStyle name="Bad" xfId="7906" builtinId="27" hidden="1" customBuiltin="1"/>
    <cellStyle name="Bad" xfId="5501" builtinId="27" hidden="1" customBuiltin="1"/>
    <cellStyle name="Bad" xfId="11974" builtinId="27" hidden="1" customBuiltin="1"/>
    <cellStyle name="Bad" xfId="6260" builtinId="27" hidden="1" customBuiltin="1"/>
    <cellStyle name="Bad" xfId="5636" builtinId="27" hidden="1" customBuiltin="1"/>
    <cellStyle name="Bad" xfId="12152" builtinId="27" hidden="1" customBuiltin="1"/>
    <cellStyle name="Bad" xfId="4781" builtinId="27" hidden="1" customBuiltin="1"/>
    <cellStyle name="Bad" xfId="4201" builtinId="27" hidden="1" customBuiltin="1"/>
    <cellStyle name="Bad" xfId="14679" builtinId="27" hidden="1" customBuiltin="1"/>
    <cellStyle name="Bad" xfId="15671" builtinId="27" hidden="1" customBuiltin="1"/>
    <cellStyle name="Bad" xfId="14107" builtinId="27" hidden="1" customBuiltin="1"/>
    <cellStyle name="Bad" xfId="8245" builtinId="27" hidden="1" customBuiltin="1"/>
    <cellStyle name="Bad" xfId="15417" builtinId="27" hidden="1" customBuiltin="1"/>
    <cellStyle name="Bad" xfId="17168" builtinId="27" hidden="1" customBuiltin="1"/>
    <cellStyle name="Bad" xfId="17193" builtinId="27" hidden="1" customBuiltin="1"/>
    <cellStyle name="Bad" xfId="17220" builtinId="27" hidden="1" customBuiltin="1"/>
    <cellStyle name="Bad" xfId="17247" builtinId="27" hidden="1" customBuiltin="1"/>
    <cellStyle name="Bad" xfId="17272" builtinId="27" hidden="1" customBuiltin="1"/>
    <cellStyle name="Bad" xfId="17136" builtinId="27" hidden="1" customBuiltin="1"/>
    <cellStyle name="Bad" xfId="17312" builtinId="27" hidden="1" customBuiltin="1"/>
    <cellStyle name="Bad" xfId="17344" builtinId="27" hidden="1" customBuiltin="1"/>
    <cellStyle name="Bad" xfId="17378" builtinId="27" hidden="1" customBuiltin="1"/>
    <cellStyle name="Bad" xfId="17412" builtinId="27" hidden="1" customBuiltin="1"/>
    <cellStyle name="Bad" xfId="17443" builtinId="27" hidden="1" customBuiltin="1"/>
    <cellStyle name="Bad" xfId="17374" builtinId="27" hidden="1" customBuiltin="1"/>
    <cellStyle name="Bad" xfId="17162" builtinId="27" hidden="1" customBuiltin="1"/>
    <cellStyle name="Bad" xfId="17324" builtinId="27" hidden="1" customBuiltin="1"/>
    <cellStyle name="Bad" xfId="17494" builtinId="27" hidden="1" customBuiltin="1"/>
    <cellStyle name="Bad" xfId="17523" builtinId="27" hidden="1" customBuiltin="1"/>
    <cellStyle name="Bad" xfId="17548" builtinId="27" hidden="1" customBuiltin="1"/>
    <cellStyle name="Bad" xfId="17489" builtinId="27" hidden="1" customBuiltin="1"/>
    <cellStyle name="Bad" xfId="17595" builtinId="27" hidden="1" customBuiltin="1"/>
    <cellStyle name="Bad" xfId="17625" builtinId="27" hidden="1" customBuiltin="1"/>
    <cellStyle name="Bad" xfId="17656" builtinId="27" hidden="1" customBuiltin="1"/>
    <cellStyle name="Bad" xfId="17687" builtinId="27" hidden="1" customBuiltin="1"/>
    <cellStyle name="Bad" xfId="17716" builtinId="27" hidden="1" customBuiltin="1"/>
    <cellStyle name="Bad" xfId="17652" builtinId="27" hidden="1" customBuiltin="1"/>
    <cellStyle name="Bad" xfId="17362" builtinId="27" hidden="1" customBuiltin="1"/>
    <cellStyle name="Bad" xfId="17607" builtinId="27" hidden="1" customBuiltin="1"/>
    <cellStyle name="Bad" xfId="17762" builtinId="27" hidden="1" customBuiltin="1"/>
    <cellStyle name="Bad" xfId="17789" builtinId="27" hidden="1" customBuiltin="1"/>
    <cellStyle name="Bad" xfId="17813" builtinId="27" hidden="1" customBuiltin="1"/>
    <cellStyle name="Bad" xfId="17841" builtinId="27" hidden="1" customBuiltin="1"/>
    <cellStyle name="Bad" xfId="17880" builtinId="27" hidden="1" customBuiltin="1"/>
    <cellStyle name="Bad" xfId="17909" builtinId="27" hidden="1" customBuiltin="1"/>
    <cellStyle name="Bad" xfId="17940" builtinId="27" hidden="1" customBuiltin="1"/>
    <cellStyle name="Bad" xfId="17972" builtinId="27" hidden="1" customBuiltin="1"/>
    <cellStyle name="Bad" xfId="18000" builtinId="27" hidden="1" customBuiltin="1"/>
    <cellStyle name="Bad" xfId="17936" builtinId="27" hidden="1" customBuiltin="1"/>
    <cellStyle name="Bad" xfId="17854" builtinId="27" hidden="1" customBuiltin="1"/>
    <cellStyle name="Bad" xfId="17891" builtinId="27" hidden="1" customBuiltin="1"/>
    <cellStyle name="Bad" xfId="18044" builtinId="27" hidden="1" customBuiltin="1"/>
    <cellStyle name="Bad" xfId="18070" builtinId="27" hidden="1" customBuiltin="1"/>
    <cellStyle name="Bad" xfId="18094" builtinId="27" hidden="1" customBuiltin="1"/>
    <cellStyle name="Bad" xfId="18118" builtinId="27" hidden="1" customBuiltin="1"/>
    <cellStyle name="Bad" xfId="5759" builtinId="27" hidden="1" customBuiltin="1"/>
    <cellStyle name="Bad" xfId="17094" builtinId="27" hidden="1" customBuiltin="1"/>
    <cellStyle name="Bad" xfId="17103" builtinId="27" hidden="1" customBuiltin="1"/>
    <cellStyle name="Bad" xfId="7506" builtinId="27" hidden="1" customBuiltin="1"/>
    <cellStyle name="Bad" xfId="17085" builtinId="27" hidden="1" customBuiltin="1"/>
    <cellStyle name="Bad" xfId="15465" builtinId="27" hidden="1" customBuiltin="1"/>
    <cellStyle name="Bad" xfId="18271" builtinId="27" hidden="1" customBuiltin="1"/>
    <cellStyle name="Bad" xfId="18292" builtinId="27" hidden="1" customBuiltin="1"/>
    <cellStyle name="Bad" xfId="18315" builtinId="27" hidden="1" customBuiltin="1"/>
    <cellStyle name="Bad" xfId="18336" builtinId="27" hidden="1" customBuiltin="1"/>
    <cellStyle name="Bad" xfId="18357" builtinId="27" hidden="1" customBuiltin="1"/>
    <cellStyle name="Bad" xfId="18244" builtinId="27" hidden="1" customBuiltin="1"/>
    <cellStyle name="Bad" xfId="18392" builtinId="27" hidden="1" customBuiltin="1"/>
    <cellStyle name="Bad" xfId="18422" builtinId="27" hidden="1" customBuiltin="1"/>
    <cellStyle name="Bad" xfId="18456" builtinId="27" hidden="1" customBuiltin="1"/>
    <cellStyle name="Bad" xfId="18488" builtinId="27" hidden="1" customBuiltin="1"/>
    <cellStyle name="Bad" xfId="18520" builtinId="27" hidden="1" customBuiltin="1"/>
    <cellStyle name="Bad" xfId="18452" builtinId="27" hidden="1" customBuiltin="1"/>
    <cellStyle name="Bad" xfId="18267" builtinId="27" hidden="1" customBuiltin="1"/>
    <cellStyle name="Bad" xfId="18403" builtinId="27" hidden="1" customBuiltin="1"/>
    <cellStyle name="Bad" xfId="18569" builtinId="27" hidden="1" customBuiltin="1"/>
    <cellStyle name="Bad" xfId="18595" builtinId="27" hidden="1" customBuiltin="1"/>
    <cellStyle name="Bad" xfId="18622" builtinId="27" hidden="1" customBuiltin="1"/>
    <cellStyle name="Bad" xfId="18565" builtinId="27" hidden="1" customBuiltin="1"/>
    <cellStyle name="Bad" xfId="18669" builtinId="27" hidden="1" customBuiltin="1"/>
    <cellStyle name="Bad" xfId="18699" builtinId="27" hidden="1" customBuiltin="1"/>
    <cellStyle name="Bad" xfId="18730" builtinId="27" hidden="1" customBuiltin="1"/>
    <cellStyle name="Bad" xfId="18761" builtinId="27" hidden="1" customBuiltin="1"/>
    <cellStyle name="Bad" xfId="18789" builtinId="27" hidden="1" customBuiltin="1"/>
    <cellStyle name="Bad" xfId="18726" builtinId="27" hidden="1" customBuiltin="1"/>
    <cellStyle name="Bad" xfId="18440" builtinId="27" hidden="1" customBuiltin="1"/>
    <cellStyle name="Bad" xfId="18680" builtinId="27" hidden="1" customBuiltin="1"/>
    <cellStyle name="Bad" xfId="18834" builtinId="27" hidden="1" customBuiltin="1"/>
    <cellStyle name="Bad" xfId="18861" builtinId="27" hidden="1" customBuiltin="1"/>
    <cellStyle name="Bad" xfId="18885" builtinId="27" hidden="1" customBuiltin="1"/>
    <cellStyle name="Bad" xfId="18914" builtinId="27" hidden="1" customBuiltin="1"/>
    <cellStyle name="Bad" xfId="18952" builtinId="27" hidden="1" customBuiltin="1"/>
    <cellStyle name="Bad" xfId="18981" builtinId="27" hidden="1" customBuiltin="1"/>
    <cellStyle name="Bad" xfId="19012" builtinId="27" hidden="1" customBuiltin="1"/>
    <cellStyle name="Bad" xfId="19044" builtinId="27" hidden="1" customBuiltin="1"/>
    <cellStyle name="Bad" xfId="19072" builtinId="27" hidden="1" customBuiltin="1"/>
    <cellStyle name="Bad" xfId="19008" builtinId="27" hidden="1" customBuiltin="1"/>
    <cellStyle name="Bad" xfId="18927" builtinId="27" hidden="1" customBuiltin="1"/>
    <cellStyle name="Bad" xfId="18963" builtinId="27" hidden="1" customBuiltin="1"/>
    <cellStyle name="Bad" xfId="19117" builtinId="27" hidden="1" customBuiltin="1"/>
    <cellStyle name="Bad" xfId="19140" builtinId="27" hidden="1" customBuiltin="1"/>
    <cellStyle name="Bad" xfId="19164" builtinId="27" hidden="1" customBuiltin="1"/>
    <cellStyle name="Bad" xfId="19187" builtinId="27" hidden="1" customBuiltin="1"/>
    <cellStyle name="Bad" xfId="4453" builtinId="27" hidden="1" customBuiltin="1"/>
    <cellStyle name="Bad" xfId="5895" builtinId="27" hidden="1" customBuiltin="1"/>
    <cellStyle name="Bad" xfId="17214" builtinId="27" hidden="1" customBuiltin="1"/>
    <cellStyle name="Bad" xfId="5271" builtinId="27" hidden="1" customBuiltin="1"/>
    <cellStyle name="Bad" xfId="9781" builtinId="27" hidden="1" customBuiltin="1"/>
    <cellStyle name="Bad" xfId="17490" builtinId="27" hidden="1" customBuiltin="1"/>
    <cellStyle name="Bad" xfId="16555" builtinId="27" hidden="1" customBuiltin="1"/>
    <cellStyle name="Bad" xfId="7642" builtinId="27" hidden="1" customBuiltin="1"/>
    <cellStyle name="Bad" xfId="12462" builtinId="27" hidden="1" customBuiltin="1"/>
    <cellStyle name="Bad" xfId="14597" builtinId="27" hidden="1" customBuiltin="1"/>
    <cellStyle name="Bad" xfId="4100" builtinId="27" hidden="1" customBuiltin="1"/>
    <cellStyle name="Bad" xfId="17869" builtinId="27" hidden="1" customBuiltin="1"/>
    <cellStyle name="Bad" xfId="19151" builtinId="27" hidden="1" customBuiltin="1"/>
    <cellStyle name="Bad" xfId="18384" builtinId="27" hidden="1" customBuiltin="1"/>
    <cellStyle name="Bad" xfId="5359" builtinId="27" hidden="1" customBuiltin="1"/>
    <cellStyle name="Bad" xfId="14087" builtinId="27" hidden="1" customBuiltin="1"/>
    <cellStyle name="Bad" xfId="17797" builtinId="27" hidden="1" customBuiltin="1"/>
    <cellStyle name="Bad" xfId="14715" builtinId="27" hidden="1" customBuiltin="1"/>
    <cellStyle name="Bad" xfId="5159" builtinId="27" hidden="1" customBuiltin="1"/>
    <cellStyle name="Bad" xfId="17506" builtinId="27" hidden="1" customBuiltin="1"/>
    <cellStyle name="Bad" xfId="19249" builtinId="27" hidden="1" customBuiltin="1"/>
    <cellStyle name="Bad" xfId="19287" builtinId="27" hidden="1" customBuiltin="1"/>
    <cellStyle name="Bad" xfId="19322" builtinId="27" hidden="1" customBuiltin="1"/>
    <cellStyle name="Bad" xfId="19244" builtinId="27" hidden="1" customBuiltin="1"/>
    <cellStyle name="Bad" xfId="19385" builtinId="27" hidden="1" customBuiltin="1"/>
    <cellStyle name="Bad" xfId="19418" builtinId="27" hidden="1" customBuiltin="1"/>
    <cellStyle name="Bad" xfId="19452" builtinId="27" hidden="1" customBuiltin="1"/>
    <cellStyle name="Bad" xfId="19486" builtinId="27" hidden="1" customBuiltin="1"/>
    <cellStyle name="Bad" xfId="19516" builtinId="27" hidden="1" customBuiltin="1"/>
    <cellStyle name="Bad" xfId="19448" builtinId="27" hidden="1" customBuiltin="1"/>
    <cellStyle name="Bad" xfId="14588" builtinId="27" hidden="1" customBuiltin="1"/>
    <cellStyle name="Bad" xfId="19398" builtinId="27" hidden="1" customBuiltin="1"/>
    <cellStyle name="Bad" xfId="19572" builtinId="27" hidden="1" customBuiltin="1"/>
    <cellStyle name="Bad" xfId="19608" builtinId="27" hidden="1" customBuiltin="1"/>
    <cellStyle name="Bad" xfId="19642" builtinId="27" hidden="1" customBuiltin="1"/>
    <cellStyle name="Bad" xfId="19682" builtinId="27" hidden="1" customBuiltin="1"/>
    <cellStyle name="Bad" xfId="19727" builtinId="27" hidden="1" customBuiltin="1"/>
    <cellStyle name="Bad" xfId="19760" builtinId="27" hidden="1" customBuiltin="1"/>
    <cellStyle name="Bad" xfId="19794" builtinId="27" hidden="1" customBuiltin="1"/>
    <cellStyle name="Bad" xfId="19828" builtinId="27" hidden="1" customBuiltin="1"/>
    <cellStyle name="Bad" xfId="19858" builtinId="27" hidden="1" customBuiltin="1"/>
    <cellStyle name="Bad" xfId="19790" builtinId="27" hidden="1" customBuiltin="1"/>
    <cellStyle name="Bad" xfId="19696" builtinId="27" hidden="1" customBuiltin="1"/>
    <cellStyle name="Bad" xfId="19740" builtinId="27" hidden="1" customBuiltin="1"/>
    <cellStyle name="Bad" xfId="19914" builtinId="27" hidden="1" customBuiltin="1"/>
    <cellStyle name="Bad" xfId="19950" builtinId="27" hidden="1" customBuiltin="1"/>
    <cellStyle name="Bad" xfId="19984" builtinId="27" hidden="1" customBuiltin="1"/>
    <cellStyle name="Bad" xfId="20023" builtinId="27" hidden="1" customBuiltin="1"/>
    <cellStyle name="Bad" xfId="20133" builtinId="27" hidden="1" customBuiltin="1"/>
    <cellStyle name="Bad" xfId="20154" builtinId="27" hidden="1" customBuiltin="1"/>
    <cellStyle name="Bad" xfId="20177" builtinId="27" hidden="1" customBuiltin="1"/>
    <cellStyle name="Bad" xfId="20199" builtinId="27" hidden="1" customBuiltin="1"/>
    <cellStyle name="Bad" xfId="20220" builtinId="27" hidden="1" customBuiltin="1"/>
    <cellStyle name="Bad" xfId="20254" builtinId="27" hidden="1" customBuiltin="1"/>
    <cellStyle name="Bad" xfId="20452" builtinId="27" hidden="1" customBuiltin="1"/>
    <cellStyle name="Bad" xfId="20477" builtinId="27" hidden="1" customBuiltin="1"/>
    <cellStyle name="Bad" xfId="20503" builtinId="27" hidden="1" customBuiltin="1"/>
    <cellStyle name="Bad" xfId="20530" builtinId="27" hidden="1" customBuiltin="1"/>
    <cellStyle name="Bad" xfId="20555" builtinId="27" hidden="1" customBuiltin="1"/>
    <cellStyle name="Bad" xfId="20420" builtinId="27" hidden="1" customBuiltin="1"/>
    <cellStyle name="Bad" xfId="20595" builtinId="27" hidden="1" customBuiltin="1"/>
    <cellStyle name="Bad" xfId="20626" builtinId="27" hidden="1" customBuiltin="1"/>
    <cellStyle name="Bad" xfId="20660" builtinId="27" hidden="1" customBuiltin="1"/>
    <cellStyle name="Bad" xfId="20693" builtinId="27" hidden="1" customBuiltin="1"/>
    <cellStyle name="Bad" xfId="20724" builtinId="27" hidden="1" customBuiltin="1"/>
    <cellStyle name="Bad" xfId="20656" builtinId="27" hidden="1" customBuiltin="1"/>
    <cellStyle name="Bad" xfId="20446" builtinId="27" hidden="1" customBuiltin="1"/>
    <cellStyle name="Bad" xfId="20606" builtinId="27" hidden="1" customBuiltin="1"/>
    <cellStyle name="Bad" xfId="20774" builtinId="27" hidden="1" customBuiltin="1"/>
    <cellStyle name="Bad" xfId="20803" builtinId="27" hidden="1" customBuiltin="1"/>
    <cellStyle name="Bad" xfId="20827" builtinId="27" hidden="1" customBuiltin="1"/>
    <cellStyle name="Bad" xfId="20769" builtinId="27" hidden="1" customBuiltin="1"/>
    <cellStyle name="Bad" xfId="20874" builtinId="27" hidden="1" customBuiltin="1"/>
    <cellStyle name="Bad" xfId="20904" builtinId="27" hidden="1" customBuiltin="1"/>
    <cellStyle name="Bad" xfId="20935" builtinId="27" hidden="1" customBuiltin="1"/>
    <cellStyle name="Bad" xfId="20966" builtinId="27" hidden="1" customBuiltin="1"/>
    <cellStyle name="Bad" xfId="20994" builtinId="27" hidden="1" customBuiltin="1"/>
    <cellStyle name="Bad" xfId="20931" builtinId="27" hidden="1" customBuiltin="1"/>
    <cellStyle name="Bad" xfId="20644" builtinId="27" hidden="1" customBuiltin="1"/>
    <cellStyle name="Bad" xfId="20886" builtinId="27" hidden="1" customBuiltin="1"/>
    <cellStyle name="Bad" xfId="21038" builtinId="27" hidden="1" customBuiltin="1"/>
    <cellStyle name="Bad" xfId="21063" builtinId="27" hidden="1" customBuiltin="1"/>
    <cellStyle name="Bad" xfId="21086" builtinId="27" hidden="1" customBuiltin="1"/>
    <cellStyle name="Bad" xfId="21113" builtinId="27" hidden="1" customBuiltin="1"/>
    <cellStyle name="Bad" xfId="21152" builtinId="27" hidden="1" customBuiltin="1"/>
    <cellStyle name="Bad" xfId="21181" builtinId="27" hidden="1" customBuiltin="1"/>
    <cellStyle name="Bad" xfId="21212" builtinId="27" hidden="1" customBuiltin="1"/>
    <cellStyle name="Bad" xfId="21244" builtinId="27" hidden="1" customBuiltin="1"/>
    <cellStyle name="Bad" xfId="21271" builtinId="27" hidden="1" customBuiltin="1"/>
    <cellStyle name="Bad" xfId="21208" builtinId="27" hidden="1" customBuiltin="1"/>
    <cellStyle name="Bad" xfId="21126" builtinId="27" hidden="1" customBuiltin="1"/>
    <cellStyle name="Bad" xfId="21163" builtinId="27" hidden="1" customBuiltin="1"/>
    <cellStyle name="Bad" xfId="21315" builtinId="27" hidden="1" customBuiltin="1"/>
    <cellStyle name="Bad" xfId="21341" builtinId="27" hidden="1" customBuiltin="1"/>
    <cellStyle name="Bad" xfId="21364" builtinId="27" hidden="1" customBuiltin="1"/>
    <cellStyle name="Bad" xfId="21387" builtinId="27" hidden="1" customBuiltin="1"/>
    <cellStyle name="Bad" xfId="20295" builtinId="27" hidden="1" customBuiltin="1"/>
    <cellStyle name="Bad" xfId="20378" builtinId="27" hidden="1" customBuiltin="1"/>
    <cellStyle name="Bad" xfId="20387" builtinId="27" hidden="1" customBuiltin="1"/>
    <cellStyle name="Bad" xfId="20298" builtinId="27" hidden="1" customBuiltin="1"/>
    <cellStyle name="Bad" xfId="20369" builtinId="27" hidden="1" customBuiltin="1"/>
    <cellStyle name="Bad" xfId="20288" builtinId="27" hidden="1" customBuiltin="1"/>
    <cellStyle name="Bad" xfId="21540" builtinId="27" hidden="1" customBuiltin="1"/>
    <cellStyle name="Bad" xfId="21561" builtinId="27" hidden="1" customBuiltin="1"/>
    <cellStyle name="Bad" xfId="21584" builtinId="27" hidden="1" customBuiltin="1"/>
    <cellStyle name="Bad" xfId="21605" builtinId="27" hidden="1" customBuiltin="1"/>
    <cellStyle name="Bad" xfId="21626" builtinId="27" hidden="1" customBuiltin="1"/>
    <cellStyle name="Bad" xfId="21513" builtinId="27" hidden="1" customBuiltin="1"/>
    <cellStyle name="Bad" xfId="21661" builtinId="27" hidden="1" customBuiltin="1"/>
    <cellStyle name="Bad" xfId="21691" builtinId="27" hidden="1" customBuiltin="1"/>
    <cellStyle name="Bad" xfId="21725" builtinId="27" hidden="1" customBuiltin="1"/>
    <cellStyle name="Bad" xfId="21757" builtinId="27" hidden="1" customBuiltin="1"/>
    <cellStyle name="Bad" xfId="21788" builtinId="27" hidden="1" customBuiltin="1"/>
    <cellStyle name="Bad" xfId="21721" builtinId="27" hidden="1" customBuiltin="1"/>
    <cellStyle name="Bad" xfId="21536" builtinId="27" hidden="1" customBuiltin="1"/>
    <cellStyle name="Bad" xfId="21672" builtinId="27" hidden="1" customBuiltin="1"/>
    <cellStyle name="Bad" xfId="21835" builtinId="27" hidden="1" customBuiltin="1"/>
    <cellStyle name="Bad" xfId="21860" builtinId="27" hidden="1" customBuiltin="1"/>
    <cellStyle name="Bad" xfId="21884" builtinId="27" hidden="1" customBuiltin="1"/>
    <cellStyle name="Bad" xfId="21831" builtinId="27" hidden="1" customBuiltin="1"/>
    <cellStyle name="Bad" xfId="21931" builtinId="27" hidden="1" customBuiltin="1"/>
    <cellStyle name="Bad" xfId="21960" builtinId="27" hidden="1" customBuiltin="1"/>
    <cellStyle name="Bad" xfId="21991" builtinId="27" hidden="1" customBuiltin="1"/>
    <cellStyle name="Bad" xfId="22022" builtinId="27" hidden="1" customBuiltin="1"/>
    <cellStyle name="Bad" xfId="22049" builtinId="27" hidden="1" customBuiltin="1"/>
    <cellStyle name="Bad" xfId="21987" builtinId="27" hidden="1" customBuiltin="1"/>
    <cellStyle name="Bad" xfId="21709" builtinId="27" hidden="1" customBuiltin="1"/>
    <cellStyle name="Bad" xfId="21942" builtinId="27" hidden="1" customBuiltin="1"/>
    <cellStyle name="Bad" xfId="22092" builtinId="27" hidden="1" customBuiltin="1"/>
    <cellStyle name="Bad" xfId="22117" builtinId="27" hidden="1" customBuiltin="1"/>
    <cellStyle name="Bad" xfId="22141" builtinId="27" hidden="1" customBuiltin="1"/>
    <cellStyle name="Bad" xfId="22169" builtinId="27" hidden="1" customBuiltin="1"/>
    <cellStyle name="Bad" xfId="22207" builtinId="27" hidden="1" customBuiltin="1"/>
    <cellStyle name="Bad" xfId="22236" builtinId="27" hidden="1" customBuiltin="1"/>
    <cellStyle name="Bad" xfId="22267" builtinId="27" hidden="1" customBuiltin="1"/>
    <cellStyle name="Bad" xfId="22299" builtinId="27" hidden="1" customBuiltin="1"/>
    <cellStyle name="Bad" xfId="22326" builtinId="27" hidden="1" customBuiltin="1"/>
    <cellStyle name="Bad" xfId="22263" builtinId="27" hidden="1" customBuiltin="1"/>
    <cellStyle name="Bad" xfId="22182" builtinId="27" hidden="1" customBuiltin="1"/>
    <cellStyle name="Bad" xfId="22218" builtinId="27" hidden="1" customBuiltin="1"/>
    <cellStyle name="Bad" xfId="22371" builtinId="27" hidden="1" customBuiltin="1"/>
    <cellStyle name="Bad" xfId="22394" builtinId="27" hidden="1" customBuiltin="1"/>
    <cellStyle name="Bad" xfId="22417" builtinId="27" hidden="1" customBuiltin="1"/>
    <cellStyle name="Bad" xfId="22440" builtinId="27" hidden="1" customBuiltin="1"/>
    <cellStyle name="Bad" xfId="5458" builtinId="27" hidden="1" customBuiltin="1"/>
    <cellStyle name="Bad" xfId="10897" builtinId="27" hidden="1" customBuiltin="1"/>
    <cellStyle name="Bad" xfId="20497" builtinId="27" hidden="1" customBuiltin="1"/>
    <cellStyle name="Bad" xfId="16954" builtinId="27" hidden="1" customBuiltin="1"/>
    <cellStyle name="Bad" xfId="17044" builtinId="27" hidden="1" customBuiltin="1"/>
    <cellStyle name="Bad" xfId="20770" builtinId="27" hidden="1" customBuiltin="1"/>
    <cellStyle name="Bad" xfId="20068" builtinId="27" hidden="1" customBuiltin="1"/>
    <cellStyle name="Bad" xfId="5432" builtinId="27" hidden="1" customBuiltin="1"/>
    <cellStyle name="Bad" xfId="5931" builtinId="27" hidden="1" customBuiltin="1"/>
    <cellStyle name="Bad" xfId="8649" builtinId="27" hidden="1" customBuiltin="1"/>
    <cellStyle name="Bad" xfId="18947" builtinId="27" hidden="1" customBuiltin="1"/>
    <cellStyle name="Bad" xfId="21141" builtinId="27" hidden="1" customBuiltin="1"/>
    <cellStyle name="Bad" xfId="22405" builtinId="27" hidden="1" customBuiltin="1"/>
    <cellStyle name="Bad" xfId="21653" builtinId="27" hidden="1" customBuiltin="1"/>
    <cellStyle name="Bad" xfId="16938" builtinId="27" hidden="1" customBuiltin="1"/>
    <cellStyle name="Bad" xfId="14276" builtinId="27" hidden="1" customBuiltin="1"/>
    <cellStyle name="Bad" xfId="21071" builtinId="27" hidden="1" customBuiltin="1"/>
    <cellStyle name="Bad" xfId="20079" builtinId="27" hidden="1" customBuiltin="1"/>
    <cellStyle name="Bad" xfId="18753" builtinId="27" hidden="1" customBuiltin="1"/>
    <cellStyle name="Bad" xfId="20786" builtinId="27" hidden="1" customBuiltin="1"/>
    <cellStyle name="Bad" xfId="22502" builtinId="27" hidden="1" customBuiltin="1"/>
    <cellStyle name="Bad" xfId="22540" builtinId="27" hidden="1" customBuiltin="1"/>
    <cellStyle name="Bad" xfId="22575" builtinId="27" hidden="1" customBuiltin="1"/>
    <cellStyle name="Bad" xfId="22497" builtinId="27" hidden="1" customBuiltin="1"/>
    <cellStyle name="Bad" xfId="22638" builtinId="27" hidden="1" customBuiltin="1"/>
    <cellStyle name="Bad" xfId="22671" builtinId="27" hidden="1" customBuiltin="1"/>
    <cellStyle name="Bad" xfId="22705" builtinId="27" hidden="1" customBuiltin="1"/>
    <cellStyle name="Bad" xfId="22739" builtinId="27" hidden="1" customBuiltin="1"/>
    <cellStyle name="Bad" xfId="22769" builtinId="27" hidden="1" customBuiltin="1"/>
    <cellStyle name="Bad" xfId="22701" builtinId="27" hidden="1" customBuiltin="1"/>
    <cellStyle name="Bad" xfId="20081" builtinId="27" hidden="1" customBuiltin="1"/>
    <cellStyle name="Bad" xfId="22651" builtinId="27" hidden="1" customBuiltin="1"/>
    <cellStyle name="Bad" xfId="22825" builtinId="27" hidden="1" customBuiltin="1"/>
    <cellStyle name="Bad" xfId="22861" builtinId="27" hidden="1" customBuiltin="1"/>
    <cellStyle name="Bad" xfId="22895" builtinId="27" hidden="1" customBuiltin="1"/>
    <cellStyle name="Bad" xfId="22935" builtinId="27" hidden="1" customBuiltin="1"/>
    <cellStyle name="Bad" xfId="22980" builtinId="27" hidden="1" customBuiltin="1"/>
    <cellStyle name="Bad" xfId="23013" builtinId="27" hidden="1" customBuiltin="1"/>
    <cellStyle name="Bad" xfId="23047" builtinId="27" hidden="1" customBuiltin="1"/>
    <cellStyle name="Bad" xfId="23081" builtinId="27" hidden="1" customBuiltin="1"/>
    <cellStyle name="Bad" xfId="23111" builtinId="27" hidden="1" customBuiltin="1"/>
    <cellStyle name="Bad" xfId="23043" builtinId="27" hidden="1" customBuiltin="1"/>
    <cellStyle name="Bad" xfId="22949" builtinId="27" hidden="1" customBuiltin="1"/>
    <cellStyle name="Bad" xfId="22993" builtinId="27" hidden="1" customBuiltin="1"/>
    <cellStyle name="Bad" xfId="23167" builtinId="27" hidden="1" customBuiltin="1"/>
    <cellStyle name="Bad" xfId="23203" builtinId="27" hidden="1" customBuiltin="1"/>
    <cellStyle name="Bad" xfId="23237" builtinId="27" hidden="1" customBuiltin="1"/>
    <cellStyle name="Bad" xfId="23273" builtinId="27" hidden="1" customBuiltin="1"/>
    <cellStyle name="Bad" xfId="23341" builtinId="27" hidden="1" customBuiltin="1"/>
    <cellStyle name="Bad" xfId="23362" builtinId="27" hidden="1" customBuiltin="1"/>
    <cellStyle name="Bad" xfId="23385" builtinId="27" hidden="1" customBuiltin="1"/>
    <cellStyle name="Bad" xfId="23407" builtinId="27" hidden="1" customBuiltin="1"/>
    <cellStyle name="Bad" xfId="23428" builtinId="27" hidden="1" customBuiltin="1"/>
    <cellStyle name="Bad" xfId="23459" builtinId="27" hidden="1" customBuiltin="1"/>
    <cellStyle name="Bad" xfId="23654" builtinId="27" hidden="1" customBuiltin="1"/>
    <cellStyle name="Bad" xfId="23676" builtinId="27" hidden="1" customBuiltin="1"/>
    <cellStyle name="Bad" xfId="23702" builtinId="27" hidden="1" customBuiltin="1"/>
    <cellStyle name="Bad" xfId="23728" builtinId="27" hidden="1" customBuiltin="1"/>
    <cellStyle name="Bad" xfId="23752" builtinId="27" hidden="1" customBuiltin="1"/>
    <cellStyle name="Bad" xfId="23622" builtinId="27" hidden="1" customBuiltin="1"/>
    <cellStyle name="Bad" xfId="23792" builtinId="27" hidden="1" customBuiltin="1"/>
    <cellStyle name="Bad" xfId="23822" builtinId="27" hidden="1" customBuiltin="1"/>
    <cellStyle name="Bad" xfId="23856" builtinId="27" hidden="1" customBuiltin="1"/>
    <cellStyle name="Bad" xfId="23889" builtinId="27" hidden="1" customBuiltin="1"/>
    <cellStyle name="Bad" xfId="23920" builtinId="27" hidden="1" customBuiltin="1"/>
    <cellStyle name="Bad" xfId="23852" builtinId="27" hidden="1" customBuiltin="1"/>
    <cellStyle name="Bad" xfId="23648" builtinId="27" hidden="1" customBuiltin="1"/>
    <cellStyle name="Bad" xfId="23803" builtinId="27" hidden="1" customBuiltin="1"/>
    <cellStyle name="Bad" xfId="23968" builtinId="27" hidden="1" customBuiltin="1"/>
    <cellStyle name="Bad" xfId="23995" builtinId="27" hidden="1" customBuiltin="1"/>
    <cellStyle name="Bad" xfId="24019" builtinId="27" hidden="1" customBuiltin="1"/>
    <cellStyle name="Bad" xfId="23963" builtinId="27" hidden="1" customBuiltin="1"/>
    <cellStyle name="Bad" xfId="24065" builtinId="27" hidden="1" customBuiltin="1"/>
    <cellStyle name="Bad" xfId="24093" builtinId="27" hidden="1" customBuiltin="1"/>
    <cellStyle name="Bad" xfId="24124" builtinId="27" hidden="1" customBuiltin="1"/>
    <cellStyle name="Bad" xfId="24155" builtinId="27" hidden="1" customBuiltin="1"/>
    <cellStyle name="Bad" xfId="24182" builtinId="27" hidden="1" customBuiltin="1"/>
    <cellStyle name="Bad" xfId="24120" builtinId="27" hidden="1" customBuiltin="1"/>
    <cellStyle name="Bad" xfId="23840" builtinId="27" hidden="1" customBuiltin="1"/>
    <cellStyle name="Bad" xfId="24076" builtinId="27" hidden="1" customBuiltin="1"/>
    <cellStyle name="Bad" xfId="24226" builtinId="27" hidden="1" customBuiltin="1"/>
    <cellStyle name="Bad" xfId="24250" builtinId="27" hidden="1" customBuiltin="1"/>
    <cellStyle name="Bad" xfId="24273" builtinId="27" hidden="1" customBuiltin="1"/>
    <cellStyle name="Bad" xfId="24300" builtinId="27" hidden="1" customBuiltin="1"/>
    <cellStyle name="Bad" xfId="24339" builtinId="27" hidden="1" customBuiltin="1"/>
    <cellStyle name="Bad" xfId="24367" builtinId="27" hidden="1" customBuiltin="1"/>
    <cellStyle name="Bad" xfId="24398" builtinId="27" hidden="1" customBuiltin="1"/>
    <cellStyle name="Bad" xfId="24429" builtinId="27" hidden="1" customBuiltin="1"/>
    <cellStyle name="Bad" xfId="24456" builtinId="27" hidden="1" customBuiltin="1"/>
    <cellStyle name="Bad" xfId="24394" builtinId="27" hidden="1" customBuiltin="1"/>
    <cellStyle name="Bad" xfId="24313" builtinId="27" hidden="1" customBuiltin="1"/>
    <cellStyle name="Bad" xfId="24350" builtinId="27" hidden="1" customBuiltin="1"/>
    <cellStyle name="Bad" xfId="24500" builtinId="27" hidden="1" customBuiltin="1"/>
    <cellStyle name="Bad" xfId="24525" builtinId="27" hidden="1" customBuiltin="1"/>
    <cellStyle name="Bad" xfId="24548" builtinId="27" hidden="1" customBuiltin="1"/>
    <cellStyle name="Bad" xfId="24571" builtinId="27" hidden="1" customBuiltin="1"/>
    <cellStyle name="Bad" xfId="23499" builtinId="27" hidden="1" customBuiltin="1"/>
    <cellStyle name="Bad" xfId="23581" builtinId="27" hidden="1" customBuiltin="1"/>
    <cellStyle name="Bad" xfId="23590" builtinId="27" hidden="1" customBuiltin="1"/>
    <cellStyle name="Bad" xfId="23502" builtinId="27" hidden="1" customBuiltin="1"/>
    <cellStyle name="Bad" xfId="23572" builtinId="27" hidden="1" customBuiltin="1"/>
    <cellStyle name="Bad" xfId="23493" builtinId="27" hidden="1" customBuiltin="1"/>
    <cellStyle name="Bad" xfId="24723" builtinId="27" hidden="1" customBuiltin="1"/>
    <cellStyle name="Bad" xfId="24744" builtinId="27" hidden="1" customBuiltin="1"/>
    <cellStyle name="Bad" xfId="24767" builtinId="27" hidden="1" customBuiltin="1"/>
    <cellStyle name="Bad" xfId="24788" builtinId="27" hidden="1" customBuiltin="1"/>
    <cellStyle name="Bad" xfId="24809" builtinId="27" hidden="1" customBuiltin="1"/>
    <cellStyle name="Bad" xfId="24697" builtinId="27" hidden="1" customBuiltin="1"/>
    <cellStyle name="Bad" xfId="24843" builtinId="27" hidden="1" customBuiltin="1"/>
    <cellStyle name="Bad" xfId="24872" builtinId="27" hidden="1" customBuiltin="1"/>
    <cellStyle name="Bad" xfId="24906" builtinId="27" hidden="1" customBuiltin="1"/>
    <cellStyle name="Bad" xfId="24937" builtinId="27" hidden="1" customBuiltin="1"/>
    <cellStyle name="Bad" xfId="24968" builtinId="27" hidden="1" customBuiltin="1"/>
    <cellStyle name="Bad" xfId="24902" builtinId="27" hidden="1" customBuiltin="1"/>
    <cellStyle name="Bad" xfId="24719" builtinId="27" hidden="1" customBuiltin="1"/>
    <cellStyle name="Bad" xfId="24854" builtinId="27" hidden="1" customBuiltin="1"/>
    <cellStyle name="Bad" xfId="25015" builtinId="27" hidden="1" customBuiltin="1"/>
    <cellStyle name="Bad" xfId="25039" builtinId="27" hidden="1" customBuiltin="1"/>
    <cellStyle name="Bad" xfId="25063" builtinId="27" hidden="1" customBuiltin="1"/>
    <cellStyle name="Bad" xfId="25011" builtinId="27" hidden="1" customBuiltin="1"/>
    <cellStyle name="Bad" xfId="25108" builtinId="27" hidden="1" customBuiltin="1"/>
    <cellStyle name="Bad" xfId="25136" builtinId="27" hidden="1" customBuiltin="1"/>
    <cellStyle name="Bad" xfId="25167" builtinId="27" hidden="1" customBuiltin="1"/>
    <cellStyle name="Bad" xfId="25197" builtinId="27" hidden="1" customBuiltin="1"/>
    <cellStyle name="Bad" xfId="25224" builtinId="27" hidden="1" customBuiltin="1"/>
    <cellStyle name="Bad" xfId="25163" builtinId="27" hidden="1" customBuiltin="1"/>
    <cellStyle name="Bad" xfId="24890" builtinId="27" hidden="1" customBuiltin="1"/>
    <cellStyle name="Bad" xfId="25119" builtinId="27" hidden="1" customBuiltin="1"/>
    <cellStyle name="Bad" xfId="25266" builtinId="27" hidden="1" customBuiltin="1"/>
    <cellStyle name="Bad" xfId="25290" builtinId="27" hidden="1" customBuiltin="1"/>
    <cellStyle name="Bad" xfId="25314" builtinId="27" hidden="1" customBuiltin="1"/>
    <cellStyle name="Bad" xfId="25342" builtinId="27" hidden="1" customBuiltin="1"/>
    <cellStyle name="Bad" xfId="25379" builtinId="27" hidden="1" customBuiltin="1"/>
    <cellStyle name="Bad" xfId="25407" builtinId="27" hidden="1" customBuiltin="1"/>
    <cellStyle name="Bad" xfId="25438" builtinId="27" hidden="1" customBuiltin="1"/>
    <cellStyle name="Bad" xfId="25468" builtinId="27" hidden="1" customBuiltin="1"/>
    <cellStyle name="Bad" xfId="25495" builtinId="27" hidden="1" customBuiltin="1"/>
    <cellStyle name="Bad" xfId="25434" builtinId="27" hidden="1" customBuiltin="1"/>
    <cellStyle name="Bad" xfId="25355" builtinId="27" hidden="1" customBuiltin="1"/>
    <cellStyle name="Bad" xfId="25390" builtinId="27" hidden="1" customBuiltin="1"/>
    <cellStyle name="Bad" xfId="25539" builtinId="27" hidden="1" customBuiltin="1"/>
    <cellStyle name="Bad" xfId="25562" builtinId="27" hidden="1" customBuiltin="1"/>
    <cellStyle name="Bad" xfId="25585" builtinId="27" hidden="1" customBuiltin="1"/>
    <cellStyle name="Bad" xfId="25608" builtinId="27" hidden="1" customBuiltin="1"/>
    <cellStyle name="Bad" xfId="18555" builtinId="27" hidden="1" customBuiltin="1"/>
    <cellStyle name="Bad" xfId="20075" builtinId="27" hidden="1" customBuiltin="1"/>
    <cellStyle name="Bad" xfId="23696" builtinId="27" hidden="1" customBuiltin="1"/>
    <cellStyle name="Bad" xfId="4448" builtinId="27" hidden="1" customBuiltin="1"/>
    <cellStyle name="Bad" xfId="16863" builtinId="27" hidden="1" customBuiltin="1"/>
    <cellStyle name="Bad" xfId="23964" builtinId="27" hidden="1" customBuiltin="1"/>
    <cellStyle name="Bad" xfId="23311" builtinId="27" hidden="1" customBuiltin="1"/>
    <cellStyle name="Bad" xfId="6243" builtinId="27" hidden="1" customBuiltin="1"/>
    <cellStyle name="Bad" xfId="18562" builtinId="27" hidden="1" customBuiltin="1"/>
    <cellStyle name="Bad" xfId="5835" builtinId="27" hidden="1" customBuiltin="1"/>
    <cellStyle name="Bad" xfId="22202" builtinId="27" hidden="1" customBuiltin="1"/>
    <cellStyle name="Bad" xfId="24328" builtinId="27" hidden="1" customBuiltin="1"/>
    <cellStyle name="Bad" xfId="25573" builtinId="27" hidden="1" customBuiltin="1"/>
    <cellStyle name="Bad" xfId="24835" builtinId="27" hidden="1" customBuiltin="1"/>
    <cellStyle name="Bad" xfId="9628" builtinId="27" hidden="1" customBuiltin="1"/>
    <cellStyle name="Bad" xfId="8395" builtinId="27" hidden="1" customBuiltin="1"/>
    <cellStyle name="Bad" xfId="24258" builtinId="27" hidden="1" customBuiltin="1"/>
    <cellStyle name="Bad" xfId="23315" builtinId="27" hidden="1" customBuiltin="1"/>
    <cellStyle name="Bad" xfId="22014" builtinId="27" hidden="1" customBuiltin="1"/>
    <cellStyle name="Bad" xfId="23980" builtinId="27" hidden="1" customBuiltin="1"/>
    <cellStyle name="Bad" xfId="25669" builtinId="27" hidden="1" customBuiltin="1"/>
    <cellStyle name="Bad" xfId="25706" builtinId="27" hidden="1" customBuiltin="1"/>
    <cellStyle name="Bad" xfId="25741" builtinId="27" hidden="1" customBuiltin="1"/>
    <cellStyle name="Bad" xfId="25665" builtinId="27" hidden="1" customBuiltin="1"/>
    <cellStyle name="Bad" xfId="25804" builtinId="27" hidden="1" customBuiltin="1"/>
    <cellStyle name="Bad" xfId="25837" builtinId="27" hidden="1" customBuiltin="1"/>
    <cellStyle name="Bad" xfId="25871" builtinId="27" hidden="1" customBuiltin="1"/>
    <cellStyle name="Bad" xfId="25905" builtinId="27" hidden="1" customBuiltin="1"/>
    <cellStyle name="Bad" xfId="25935" builtinId="27" hidden="1" customBuiltin="1"/>
    <cellStyle name="Bad" xfId="25867" builtinId="27" hidden="1" customBuiltin="1"/>
    <cellStyle name="Bad" xfId="23317" builtinId="27" hidden="1" customBuiltin="1"/>
    <cellStyle name="Bad" xfId="25817" builtinId="27" hidden="1" customBuiltin="1"/>
    <cellStyle name="Bad" xfId="25991" builtinId="27" hidden="1" customBuiltin="1"/>
    <cellStyle name="Bad" xfId="26027" builtinId="27" hidden="1" customBuiltin="1"/>
    <cellStyle name="Bad" xfId="26061" builtinId="27" hidden="1" customBuiltin="1"/>
    <cellStyle name="Bad" xfId="26098" builtinId="27" hidden="1" customBuiltin="1"/>
    <cellStyle name="Bad" xfId="26136" builtinId="27" hidden="1" customBuiltin="1"/>
    <cellStyle name="Bad" xfId="26164" builtinId="27" hidden="1" customBuiltin="1"/>
    <cellStyle name="Bad" xfId="26195" builtinId="27" hidden="1" customBuiltin="1"/>
    <cellStyle name="Bad" xfId="26226" builtinId="27" hidden="1" customBuiltin="1"/>
    <cellStyle name="Bad" xfId="26253" builtinId="27" hidden="1" customBuiltin="1"/>
    <cellStyle name="Bad" xfId="26191" builtinId="27" hidden="1" customBuiltin="1"/>
    <cellStyle name="Bad" xfId="26111" builtinId="27" hidden="1" customBuiltin="1"/>
    <cellStyle name="Bad" xfId="26147" builtinId="27" hidden="1" customBuiltin="1"/>
    <cellStyle name="Bad" xfId="26294" builtinId="27" hidden="1" customBuiltin="1"/>
    <cellStyle name="Bad" xfId="26317" builtinId="27" hidden="1" customBuiltin="1"/>
    <cellStyle name="Bad" xfId="26338" builtinId="27" hidden="1" customBuiltin="1"/>
    <cellStyle name="Bad" xfId="26360" builtinId="27" hidden="1" customBuiltin="1"/>
    <cellStyle name="Bad" xfId="26382" builtinId="27" hidden="1" customBuiltin="1"/>
    <cellStyle name="Bad" xfId="26403" builtinId="27" hidden="1" customBuiltin="1"/>
    <cellStyle name="Bad" xfId="26425" builtinId="27" hidden="1" customBuiltin="1"/>
    <cellStyle name="Bad" xfId="26447" builtinId="27" hidden="1" customBuiltin="1"/>
    <cellStyle name="Bad" xfId="26468" builtinId="27" hidden="1" customBuiltin="1"/>
    <cellStyle name="Bad" xfId="26493" builtinId="27" hidden="1" customBuiltin="1"/>
    <cellStyle name="Bad" xfId="26672" builtinId="27" hidden="1" customBuiltin="1"/>
    <cellStyle name="Bad" xfId="26693" builtinId="27" hidden="1" customBuiltin="1"/>
    <cellStyle name="Bad" xfId="26716" builtinId="27" hidden="1" customBuiltin="1"/>
    <cellStyle name="Bad" xfId="26738" builtinId="27" hidden="1" customBuiltin="1"/>
    <cellStyle name="Bad" xfId="26759" builtinId="27" hidden="1" customBuiltin="1"/>
    <cellStyle name="Bad" xfId="26644" builtinId="27" hidden="1" customBuiltin="1"/>
    <cellStyle name="Bad" xfId="26792" builtinId="27" hidden="1" customBuiltin="1"/>
    <cellStyle name="Bad" xfId="26820" builtinId="27" hidden="1" customBuiltin="1"/>
    <cellStyle name="Bad" xfId="26854" builtinId="27" hidden="1" customBuiltin="1"/>
    <cellStyle name="Bad" xfId="26885" builtinId="27" hidden="1" customBuiltin="1"/>
    <cellStyle name="Bad" xfId="26916" builtinId="27" hidden="1" customBuiltin="1"/>
    <cellStyle name="Bad" xfId="26850" builtinId="27" hidden="1" customBuiltin="1"/>
    <cellStyle name="Bad" xfId="26667" builtinId="27" hidden="1" customBuiltin="1"/>
    <cellStyle name="Bad" xfId="26803" builtinId="27" hidden="1" customBuiltin="1"/>
    <cellStyle name="Bad" xfId="26961" builtinId="27" hidden="1" customBuiltin="1"/>
    <cellStyle name="Bad" xfId="26984" builtinId="27" hidden="1" customBuiltin="1"/>
    <cellStyle name="Bad" xfId="27005" builtinId="27" hidden="1" customBuiltin="1"/>
    <cellStyle name="Bad" xfId="26957" builtinId="27" hidden="1" customBuiltin="1"/>
    <cellStyle name="Bad" xfId="27047" builtinId="27" hidden="1" customBuiltin="1"/>
    <cellStyle name="Bad" xfId="27074" builtinId="27" hidden="1" customBuiltin="1"/>
    <cellStyle name="Bad" xfId="27105" builtinId="27" hidden="1" customBuiltin="1"/>
    <cellStyle name="Bad" xfId="27135" builtinId="27" hidden="1" customBuiltin="1"/>
    <cellStyle name="Bad" xfId="27162" builtinId="27" hidden="1" customBuiltin="1"/>
    <cellStyle name="Bad" xfId="27101" builtinId="27" hidden="1" customBuiltin="1"/>
    <cellStyle name="Bad" xfId="26838" builtinId="27" hidden="1" customBuiltin="1"/>
    <cellStyle name="Bad" xfId="27058" builtinId="27" hidden="1" customBuiltin="1"/>
    <cellStyle name="Bad" xfId="27203" builtinId="27" hidden="1" customBuiltin="1"/>
    <cellStyle name="Bad" xfId="27225" builtinId="27" hidden="1" customBuiltin="1"/>
    <cellStyle name="Bad" xfId="27246" builtinId="27" hidden="1" customBuiltin="1"/>
    <cellStyle name="Bad" xfId="27270" builtinId="27" hidden="1" customBuiltin="1"/>
    <cellStyle name="Bad" xfId="27307" builtinId="27" hidden="1" customBuiltin="1"/>
    <cellStyle name="Bad" xfId="27334" builtinId="27" hidden="1" customBuiltin="1"/>
    <cellStyle name="Bad" xfId="27365" builtinId="27" hidden="1" customBuiltin="1"/>
    <cellStyle name="Bad" xfId="27395" builtinId="27" hidden="1" customBuiltin="1"/>
    <cellStyle name="Bad" xfId="27422" builtinId="27" hidden="1" customBuiltin="1"/>
    <cellStyle name="Bad" xfId="27361" builtinId="27" hidden="1" customBuiltin="1"/>
    <cellStyle name="Bad" xfId="27283" builtinId="27" hidden="1" customBuiltin="1"/>
    <cellStyle name="Bad" xfId="27318" builtinId="27" hidden="1" customBuiltin="1"/>
    <cellStyle name="Bad" xfId="27463" builtinId="27" hidden="1" customBuiltin="1"/>
    <cellStyle name="Bad" xfId="27485" builtinId="27" hidden="1" customBuiltin="1"/>
    <cellStyle name="Bad" xfId="27506" builtinId="27" hidden="1" customBuiltin="1"/>
    <cellStyle name="Bad" xfId="27527" builtinId="27" hidden="1" customBuiltin="1"/>
    <cellStyle name="Bad" xfId="26532" builtinId="27" hidden="1" customBuiltin="1"/>
    <cellStyle name="Bad" xfId="26605" builtinId="27" hidden="1" customBuiltin="1"/>
    <cellStyle name="Bad" xfId="26614" builtinId="27" hidden="1" customBuiltin="1"/>
    <cellStyle name="Bad" xfId="26535" builtinId="27" hidden="1" customBuiltin="1"/>
    <cellStyle name="Bad" xfId="26596" builtinId="27" hidden="1" customBuiltin="1"/>
    <cellStyle name="Bad" xfId="26526" builtinId="27" hidden="1" customBuiltin="1"/>
    <cellStyle name="Bad" xfId="27580" builtinId="27" hidden="1" customBuiltin="1"/>
    <cellStyle name="Bad" xfId="27601" builtinId="27" hidden="1" customBuiltin="1"/>
    <cellStyle name="Bad" xfId="27624" builtinId="27" hidden="1" customBuiltin="1"/>
    <cellStyle name="Bad" xfId="27645" builtinId="27" hidden="1" customBuiltin="1"/>
    <cellStyle name="Bad" xfId="27666" builtinId="27" hidden="1" customBuiltin="1"/>
    <cellStyle name="Bad" xfId="27554" builtinId="27" hidden="1" customBuiltin="1"/>
    <cellStyle name="Bad" xfId="27698" builtinId="27" hidden="1" customBuiltin="1"/>
    <cellStyle name="Bad" xfId="27726" builtinId="27" hidden="1" customBuiltin="1"/>
    <cellStyle name="Bad" xfId="27760" builtinId="27" hidden="1" customBuiltin="1"/>
    <cellStyle name="Bad" xfId="27790" builtinId="27" hidden="1" customBuiltin="1"/>
    <cellStyle name="Bad" xfId="27821" builtinId="27" hidden="1" customBuiltin="1"/>
    <cellStyle name="Bad" xfId="27756" builtinId="27" hidden="1" customBuiltin="1"/>
    <cellStyle name="Bad" xfId="27576" builtinId="27" hidden="1" customBuiltin="1"/>
    <cellStyle name="Bad" xfId="27709" builtinId="27" hidden="1" customBuiltin="1"/>
    <cellStyle name="Bad" xfId="27866" builtinId="27" hidden="1" customBuiltin="1"/>
    <cellStyle name="Bad" xfId="27888" builtinId="27" hidden="1" customBuiltin="1"/>
    <cellStyle name="Bad" xfId="27909" builtinId="27" hidden="1" customBuiltin="1"/>
    <cellStyle name="Bad" xfId="27862" builtinId="27" hidden="1" customBuiltin="1"/>
    <cellStyle name="Bad" xfId="27949" builtinId="27" hidden="1" customBuiltin="1"/>
    <cellStyle name="Bad" xfId="27976" builtinId="27" hidden="1" customBuiltin="1"/>
    <cellStyle name="Bad" xfId="28007" builtinId="27" hidden="1" customBuiltin="1"/>
    <cellStyle name="Bad" xfId="28036" builtinId="27" hidden="1" customBuiltin="1"/>
    <cellStyle name="Bad" xfId="28063" builtinId="27" hidden="1" customBuiltin="1"/>
    <cellStyle name="Bad" xfId="28003" builtinId="27" hidden="1" customBuiltin="1"/>
    <cellStyle name="Bad" xfId="27744" builtinId="27" hidden="1" customBuiltin="1"/>
    <cellStyle name="Bad" xfId="27960" builtinId="27" hidden="1" customBuiltin="1"/>
    <cellStyle name="Bad" xfId="28104" builtinId="27" hidden="1" customBuiltin="1"/>
    <cellStyle name="Bad" xfId="28125" builtinId="27" hidden="1" customBuiltin="1"/>
    <cellStyle name="Bad" xfId="28146" builtinId="27" hidden="1" customBuiltin="1"/>
    <cellStyle name="Bad" xfId="28170" builtinId="27" hidden="1" customBuiltin="1"/>
    <cellStyle name="Bad" xfId="28205" builtinId="27" hidden="1" customBuiltin="1"/>
    <cellStyle name="Bad" xfId="28232" builtinId="27" hidden="1" customBuiltin="1"/>
    <cellStyle name="Bad" xfId="28263" builtinId="27" hidden="1" customBuiltin="1"/>
    <cellStyle name="Bad" xfId="28292" builtinId="27" hidden="1" customBuiltin="1"/>
    <cellStyle name="Bad" xfId="28319" builtinId="27" hidden="1" customBuiltin="1"/>
    <cellStyle name="Bad" xfId="28259" builtinId="27" hidden="1" customBuiltin="1"/>
    <cellStyle name="Bad" xfId="28183" builtinId="27" hidden="1" customBuiltin="1"/>
    <cellStyle name="Bad" xfId="28216" builtinId="27" hidden="1" customBuiltin="1"/>
    <cellStyle name="Bad" xfId="28360" builtinId="27" hidden="1" customBuiltin="1"/>
    <cellStyle name="Bad" xfId="28381" builtinId="27" hidden="1" customBuiltin="1"/>
    <cellStyle name="Bad" xfId="28402" builtinId="27" hidden="1" customBuiltin="1"/>
    <cellStyle name="Bad" xfId="28423" builtinId="27" hidden="1" customBuiltin="1"/>
    <cellStyle name="Calculation" xfId="13" builtinId="22" hidden="1" customBuiltin="1"/>
    <cellStyle name="Calculation" xfId="62" builtinId="22" hidden="1" customBuiltin="1"/>
    <cellStyle name="Calculation" xfId="97" builtinId="22" hidden="1" customBuiltin="1"/>
    <cellStyle name="Calculation" xfId="139" builtinId="22" hidden="1" customBuiltin="1"/>
    <cellStyle name="Calculation" xfId="182" builtinId="22" hidden="1" customBuiltin="1"/>
    <cellStyle name="Calculation" xfId="216" builtinId="22" hidden="1" customBuiltin="1"/>
    <cellStyle name="Calculation" xfId="253" builtinId="22" hidden="1" customBuiltin="1"/>
    <cellStyle name="Calculation" xfId="290" builtinId="22" hidden="1" customBuiltin="1"/>
    <cellStyle name="Calculation" xfId="324" builtinId="22" hidden="1" customBuiltin="1"/>
    <cellStyle name="Calculation" xfId="359" builtinId="22" hidden="1" customBuiltin="1"/>
    <cellStyle name="Calculation" xfId="447" builtinId="22" hidden="1" customBuiltin="1"/>
    <cellStyle name="Calculation" xfId="481" builtinId="22" hidden="1" customBuiltin="1"/>
    <cellStyle name="Calculation" xfId="517" builtinId="22" hidden="1" customBuiltin="1"/>
    <cellStyle name="Calculation" xfId="553" builtinId="22" hidden="1" customBuiltin="1"/>
    <cellStyle name="Calculation" xfId="587" builtinId="22" hidden="1" customBuiltin="1"/>
    <cellStyle name="Calculation" xfId="436" builtinId="22" hidden="1" customBuiltin="1"/>
    <cellStyle name="Calculation" xfId="638" builtinId="22" hidden="1" customBuiltin="1"/>
    <cellStyle name="Calculation" xfId="672" builtinId="22" hidden="1" customBuiltin="1"/>
    <cellStyle name="Calculation" xfId="710" builtinId="22" hidden="1" customBuiltin="1"/>
    <cellStyle name="Calculation" xfId="745" builtinId="22" hidden="1" customBuiltin="1"/>
    <cellStyle name="Calculation" xfId="779" builtinId="22" hidden="1" customBuiltin="1"/>
    <cellStyle name="Calculation" xfId="783" builtinId="22" hidden="1" customBuiltin="1"/>
    <cellStyle name="Calculation" xfId="753" builtinId="22" hidden="1" customBuiltin="1"/>
    <cellStyle name="Calculation" xfId="786" builtinId="22" hidden="1" customBuiltin="1"/>
    <cellStyle name="Calculation" xfId="841" builtinId="22" hidden="1" customBuiltin="1"/>
    <cellStyle name="Calculation" xfId="877" builtinId="22" hidden="1" customBuiltin="1"/>
    <cellStyle name="Calculation" xfId="912" builtinId="22" hidden="1" customBuiltin="1"/>
    <cellStyle name="Calculation" xfId="623" builtinId="22" hidden="1" customBuiltin="1"/>
    <cellStyle name="Calculation" xfId="975" builtinId="22" hidden="1" customBuiltin="1"/>
    <cellStyle name="Calculation" xfId="1008" builtinId="22" hidden="1" customBuiltin="1"/>
    <cellStyle name="Calculation" xfId="1043" builtinId="22" hidden="1" customBuiltin="1"/>
    <cellStyle name="Calculation" xfId="1076" builtinId="22" hidden="1" customBuiltin="1"/>
    <cellStyle name="Calculation" xfId="1106" builtinId="22" hidden="1" customBuiltin="1"/>
    <cellStyle name="Calculation" xfId="1110" builtinId="22" hidden="1" customBuiltin="1"/>
    <cellStyle name="Calculation" xfId="1084" builtinId="22" hidden="1" customBuiltin="1"/>
    <cellStyle name="Calculation" xfId="1113" builtinId="22" hidden="1" customBuiltin="1"/>
    <cellStyle name="Calculation" xfId="1162" builtinId="22" hidden="1" customBuiltin="1"/>
    <cellStyle name="Calculation" xfId="1198" builtinId="22" hidden="1" customBuiltin="1"/>
    <cellStyle name="Calculation" xfId="1232" builtinId="22" hidden="1" customBuiltin="1"/>
    <cellStyle name="Calculation" xfId="1272" builtinId="22" hidden="1" customBuiltin="1"/>
    <cellStyle name="Calculation" xfId="1317" builtinId="22" hidden="1" customBuiltin="1"/>
    <cellStyle name="Calculation" xfId="1350" builtinId="22" hidden="1" customBuiltin="1"/>
    <cellStyle name="Calculation" xfId="1385" builtinId="22" hidden="1" customBuiltin="1"/>
    <cellStyle name="Calculation" xfId="1418" builtinId="22" hidden="1" customBuiltin="1"/>
    <cellStyle name="Calculation" xfId="1448" builtinId="22" hidden="1" customBuiltin="1"/>
    <cellStyle name="Calculation" xfId="1452" builtinId="22" hidden="1" customBuiltin="1"/>
    <cellStyle name="Calculation" xfId="1426" builtinId="22" hidden="1" customBuiltin="1"/>
    <cellStyle name="Calculation" xfId="1455" builtinId="22" hidden="1" customBuiltin="1"/>
    <cellStyle name="Calculation" xfId="1504" builtinId="22" hidden="1" customBuiltin="1"/>
    <cellStyle name="Calculation" xfId="1540" builtinId="22" hidden="1" customBuiltin="1"/>
    <cellStyle name="Calculation" xfId="1574" builtinId="22" hidden="1" customBuiltin="1"/>
    <cellStyle name="Calculation" xfId="1609" builtinId="22" hidden="1" customBuiltin="1"/>
    <cellStyle name="Calculation" xfId="1730" builtinId="22" hidden="1" customBuiltin="1"/>
    <cellStyle name="Calculation" xfId="1751" builtinId="22" hidden="1" customBuiltin="1"/>
    <cellStyle name="Calculation" xfId="1773" builtinId="22" hidden="1" customBuiltin="1"/>
    <cellStyle name="Calculation" xfId="1795" builtinId="22" hidden="1" customBuiltin="1"/>
    <cellStyle name="Calculation" xfId="1816" builtinId="22" hidden="1" customBuiltin="1"/>
    <cellStyle name="Calculation" xfId="1841" builtinId="22" hidden="1" customBuiltin="1"/>
    <cellStyle name="Calculation" xfId="2020" builtinId="22" hidden="1" customBuiltin="1"/>
    <cellStyle name="Calculation" xfId="2041" builtinId="22" hidden="1" customBuiltin="1"/>
    <cellStyle name="Calculation" xfId="2064" builtinId="22" hidden="1" customBuiltin="1"/>
    <cellStyle name="Calculation" xfId="2086" builtinId="22" hidden="1" customBuiltin="1"/>
    <cellStyle name="Calculation" xfId="2107" builtinId="22" hidden="1" customBuiltin="1"/>
    <cellStyle name="Calculation" xfId="2012" builtinId="22" hidden="1" customBuiltin="1"/>
    <cellStyle name="Calculation" xfId="2140" builtinId="22" hidden="1" customBuiltin="1"/>
    <cellStyle name="Calculation" xfId="2168" builtinId="22" hidden="1" customBuiltin="1"/>
    <cellStyle name="Calculation" xfId="2203" builtinId="22" hidden="1" customBuiltin="1"/>
    <cellStyle name="Calculation" xfId="2233" builtinId="22" hidden="1" customBuiltin="1"/>
    <cellStyle name="Calculation" xfId="2264" builtinId="22" hidden="1" customBuiltin="1"/>
    <cellStyle name="Calculation" xfId="2268" builtinId="22" hidden="1" customBuiltin="1"/>
    <cellStyle name="Calculation" xfId="2241" builtinId="22" hidden="1" customBuiltin="1"/>
    <cellStyle name="Calculation" xfId="2271" builtinId="22" hidden="1" customBuiltin="1"/>
    <cellStyle name="Calculation" xfId="2310" builtinId="22" hidden="1" customBuiltin="1"/>
    <cellStyle name="Calculation" xfId="2332" builtinId="22" hidden="1" customBuiltin="1"/>
    <cellStyle name="Calculation" xfId="2353" builtinId="22" hidden="1" customBuiltin="1"/>
    <cellStyle name="Calculation" xfId="2128" builtinId="22" hidden="1" customBuiltin="1"/>
    <cellStyle name="Calculation" xfId="2395" builtinId="22" hidden="1" customBuiltin="1"/>
    <cellStyle name="Calculation" xfId="2422" builtinId="22" hidden="1" customBuiltin="1"/>
    <cellStyle name="Calculation" xfId="2454" builtinId="22" hidden="1" customBuiltin="1"/>
    <cellStyle name="Calculation" xfId="2483" builtinId="22" hidden="1" customBuiltin="1"/>
    <cellStyle name="Calculation" xfId="2510" builtinId="22" hidden="1" customBuiltin="1"/>
    <cellStyle name="Calculation" xfId="2514" builtinId="22" hidden="1" customBuiltin="1"/>
    <cellStyle name="Calculation" xfId="2491" builtinId="22" hidden="1" customBuiltin="1"/>
    <cellStyle name="Calculation" xfId="2517" builtinId="22" hidden="1" customBuiltin="1"/>
    <cellStyle name="Calculation" xfId="2551" builtinId="22" hidden="1" customBuiltin="1"/>
    <cellStyle name="Calculation" xfId="2573" builtinId="22" hidden="1" customBuiltin="1"/>
    <cellStyle name="Calculation" xfId="2594" builtinId="22" hidden="1" customBuiltin="1"/>
    <cellStyle name="Calculation" xfId="2618" builtinId="22" hidden="1" customBuiltin="1"/>
    <cellStyle name="Calculation" xfId="2655" builtinId="22" hidden="1" customBuiltin="1"/>
    <cellStyle name="Calculation" xfId="2682" builtinId="22" hidden="1" customBuiltin="1"/>
    <cellStyle name="Calculation" xfId="2714" builtinId="22" hidden="1" customBuiltin="1"/>
    <cellStyle name="Calculation" xfId="2743" builtinId="22" hidden="1" customBuiltin="1"/>
    <cellStyle name="Calculation" xfId="2770" builtinId="22" hidden="1" customBuiltin="1"/>
    <cellStyle name="Calculation" xfId="2774" builtinId="22" hidden="1" customBuiltin="1"/>
    <cellStyle name="Calculation" xfId="2751" builtinId="22" hidden="1" customBuiltin="1"/>
    <cellStyle name="Calculation" xfId="2777" builtinId="22" hidden="1" customBuiltin="1"/>
    <cellStyle name="Calculation" xfId="2811" builtinId="22" hidden="1" customBuiltin="1"/>
    <cellStyle name="Calculation" xfId="2833" builtinId="22" hidden="1" customBuiltin="1"/>
    <cellStyle name="Calculation" xfId="2854" builtinId="22" hidden="1" customBuiltin="1"/>
    <cellStyle name="Calculation" xfId="2875" builtinId="22" hidden="1" customBuiltin="1"/>
    <cellStyle name="Calculation" xfId="1949" builtinId="22" hidden="1" customBuiltin="1"/>
    <cellStyle name="Calculation" xfId="1898" builtinId="22" hidden="1" customBuiltin="1"/>
    <cellStyle name="Calculation" xfId="1902" builtinId="22" hidden="1" customBuiltin="1"/>
    <cellStyle name="Calculation" xfId="1953" builtinId="22" hidden="1" customBuiltin="1"/>
    <cellStyle name="Calculation" xfId="1932" builtinId="22" hidden="1" customBuiltin="1"/>
    <cellStyle name="Calculation" xfId="1970" builtinId="22" hidden="1" customBuiltin="1"/>
    <cellStyle name="Calculation" xfId="3027" builtinId="22" hidden="1" customBuiltin="1"/>
    <cellStyle name="Calculation" xfId="3048" builtinId="22" hidden="1" customBuiltin="1"/>
    <cellStyle name="Calculation" xfId="3071" builtinId="22" hidden="1" customBuiltin="1"/>
    <cellStyle name="Calculation" xfId="3092" builtinId="22" hidden="1" customBuiltin="1"/>
    <cellStyle name="Calculation" xfId="3113" builtinId="22" hidden="1" customBuiltin="1"/>
    <cellStyle name="Calculation" xfId="3020" builtinId="22" hidden="1" customBuiltin="1"/>
    <cellStyle name="Calculation" xfId="3145" builtinId="22" hidden="1" customBuiltin="1"/>
    <cellStyle name="Calculation" xfId="3173" builtinId="22" hidden="1" customBuiltin="1"/>
    <cellStyle name="Calculation" xfId="3208" builtinId="22" hidden="1" customBuiltin="1"/>
    <cellStyle name="Calculation" xfId="3237" builtinId="22" hidden="1" customBuiltin="1"/>
    <cellStyle name="Calculation" xfId="3268" builtinId="22" hidden="1" customBuiltin="1"/>
    <cellStyle name="Calculation" xfId="3272" builtinId="22" hidden="1" customBuiltin="1"/>
    <cellStyle name="Calculation" xfId="3245" builtinId="22" hidden="1" customBuiltin="1"/>
    <cellStyle name="Calculation" xfId="3275" builtinId="22" hidden="1" customBuiltin="1"/>
    <cellStyle name="Calculation" xfId="3314" builtinId="22" hidden="1" customBuiltin="1"/>
    <cellStyle name="Calculation" xfId="3335" builtinId="22" hidden="1" customBuiltin="1"/>
    <cellStyle name="Calculation" xfId="3356" builtinId="22" hidden="1" customBuiltin="1"/>
    <cellStyle name="Calculation" xfId="3134" builtinId="22" hidden="1" customBuiltin="1"/>
    <cellStyle name="Calculation" xfId="3396" builtinId="22" hidden="1" customBuiltin="1"/>
    <cellStyle name="Calculation" xfId="3423" builtinId="22" hidden="1" customBuiltin="1"/>
    <cellStyle name="Calculation" xfId="3455" builtinId="22" hidden="1" customBuiltin="1"/>
    <cellStyle name="Calculation" xfId="3483" builtinId="22" hidden="1" customBuiltin="1"/>
    <cellStyle name="Calculation" xfId="3510" builtinId="22" hidden="1" customBuiltin="1"/>
    <cellStyle name="Calculation" xfId="3514" builtinId="22" hidden="1" customBuiltin="1"/>
    <cellStyle name="Calculation" xfId="3491" builtinId="22" hidden="1" customBuiltin="1"/>
    <cellStyle name="Calculation" xfId="3517" builtinId="22" hidden="1" customBuiltin="1"/>
    <cellStyle name="Calculation" xfId="3551" builtinId="22" hidden="1" customBuiltin="1"/>
    <cellStyle name="Calculation" xfId="3572" builtinId="22" hidden="1" customBuiltin="1"/>
    <cellStyle name="Calculation" xfId="3593" builtinId="22" hidden="1" customBuiltin="1"/>
    <cellStyle name="Calculation" xfId="3617" builtinId="22" hidden="1" customBuiltin="1"/>
    <cellStyle name="Calculation" xfId="3652" builtinId="22" hidden="1" customBuiltin="1"/>
    <cellStyle name="Calculation" xfId="3679" builtinId="22" hidden="1" customBuiltin="1"/>
    <cellStyle name="Calculation" xfId="3711" builtinId="22" hidden="1" customBuiltin="1"/>
    <cellStyle name="Calculation" xfId="3739" builtinId="22" hidden="1" customBuiltin="1"/>
    <cellStyle name="Calculation" xfId="3766" builtinId="22" hidden="1" customBuiltin="1"/>
    <cellStyle name="Calculation" xfId="3770" builtinId="22" hidden="1" customBuiltin="1"/>
    <cellStyle name="Calculation" xfId="3747" builtinId="22" hidden="1" customBuiltin="1"/>
    <cellStyle name="Calculation" xfId="3773" builtinId="22" hidden="1" customBuiltin="1"/>
    <cellStyle name="Calculation" xfId="3807" builtinId="22" hidden="1" customBuiltin="1"/>
    <cellStyle name="Calculation" xfId="3828" builtinId="22" hidden="1" customBuiltin="1"/>
    <cellStyle name="Calculation" xfId="3849" builtinId="22" hidden="1" customBuiltin="1"/>
    <cellStyle name="Calculation" xfId="3870" builtinId="22" hidden="1" customBuiltin="1"/>
    <cellStyle name="Calculation" xfId="3910" builtinId="22" hidden="1" customBuiltin="1"/>
    <cellStyle name="Calculation" xfId="3944" builtinId="22" hidden="1" customBuiltin="1"/>
    <cellStyle name="Calculation" xfId="3981" builtinId="22" hidden="1" customBuiltin="1"/>
    <cellStyle name="Calculation" xfId="4018" builtinId="22" hidden="1" customBuiltin="1"/>
    <cellStyle name="Calculation" xfId="4052" builtinId="22" hidden="1" customBuiltin="1"/>
    <cellStyle name="Calculation" xfId="4250" builtinId="22" hidden="1" customBuiltin="1"/>
    <cellStyle name="Calculation" xfId="6385" builtinId="22" hidden="1" customBuiltin="1"/>
    <cellStyle name="Calculation" xfId="6409" builtinId="22" hidden="1" customBuiltin="1"/>
    <cellStyle name="Calculation" xfId="6438" builtinId="22" hidden="1" customBuiltin="1"/>
    <cellStyle name="Calculation" xfId="6463" builtinId="22" hidden="1" customBuiltin="1"/>
    <cellStyle name="Calculation" xfId="6486" builtinId="22" hidden="1" customBuiltin="1"/>
    <cellStyle name="Calculation" xfId="6374" builtinId="22" hidden="1" customBuiltin="1"/>
    <cellStyle name="Calculation" xfId="6526" builtinId="22" hidden="1" customBuiltin="1"/>
    <cellStyle name="Calculation" xfId="6560" builtinId="22" hidden="1" customBuiltin="1"/>
    <cellStyle name="Calculation" xfId="6598" builtinId="22" hidden="1" customBuiltin="1"/>
    <cellStyle name="Calculation" xfId="6634" builtinId="22" hidden="1" customBuiltin="1"/>
    <cellStyle name="Calculation" xfId="6669" builtinId="22" hidden="1" customBuiltin="1"/>
    <cellStyle name="Calculation" xfId="6673" builtinId="22" hidden="1" customBuiltin="1"/>
    <cellStyle name="Calculation" xfId="6642" builtinId="22" hidden="1" customBuiltin="1"/>
    <cellStyle name="Calculation" xfId="6676" builtinId="22" hidden="1" customBuiltin="1"/>
    <cellStyle name="Calculation" xfId="6731" builtinId="22" hidden="1" customBuiltin="1"/>
    <cellStyle name="Calculation" xfId="6767" builtinId="22" hidden="1" customBuiltin="1"/>
    <cellStyle name="Calculation" xfId="6802" builtinId="22" hidden="1" customBuiltin="1"/>
    <cellStyle name="Calculation" xfId="6511" builtinId="22" hidden="1" customBuiltin="1"/>
    <cellStyle name="Calculation" xfId="6865" builtinId="22" hidden="1" customBuiltin="1"/>
    <cellStyle name="Calculation" xfId="6898" builtinId="22" hidden="1" customBuiltin="1"/>
    <cellStyle name="Calculation" xfId="6934" builtinId="22" hidden="1" customBuiltin="1"/>
    <cellStyle name="Calculation" xfId="6967" builtinId="22" hidden="1" customBuiltin="1"/>
    <cellStyle name="Calculation" xfId="6997" builtinId="22" hidden="1" customBuiltin="1"/>
    <cellStyle name="Calculation" xfId="7001" builtinId="22" hidden="1" customBuiltin="1"/>
    <cellStyle name="Calculation" xfId="6975" builtinId="22" hidden="1" customBuiltin="1"/>
    <cellStyle name="Calculation" xfId="7004" builtinId="22" hidden="1" customBuiltin="1"/>
    <cellStyle name="Calculation" xfId="7053" builtinId="22" hidden="1" customBuiltin="1"/>
    <cellStyle name="Calculation" xfId="7089" builtinId="22" hidden="1" customBuiltin="1"/>
    <cellStyle name="Calculation" xfId="7123" builtinId="22" hidden="1" customBuiltin="1"/>
    <cellStyle name="Calculation" xfId="7163" builtinId="22" hidden="1" customBuiltin="1"/>
    <cellStyle name="Calculation" xfId="7209" builtinId="22" hidden="1" customBuiltin="1"/>
    <cellStyle name="Calculation" xfId="7243" builtinId="22" hidden="1" customBuiltin="1"/>
    <cellStyle name="Calculation" xfId="7279" builtinId="22" hidden="1" customBuiltin="1"/>
    <cellStyle name="Calculation" xfId="7312" builtinId="22" hidden="1" customBuiltin="1"/>
    <cellStyle name="Calculation" xfId="7342" builtinId="22" hidden="1" customBuiltin="1"/>
    <cellStyle name="Calculation" xfId="7346" builtinId="22" hidden="1" customBuiltin="1"/>
    <cellStyle name="Calculation" xfId="7320" builtinId="22" hidden="1" customBuiltin="1"/>
    <cellStyle name="Calculation" xfId="7349" builtinId="22" hidden="1" customBuiltin="1"/>
    <cellStyle name="Calculation" xfId="7399" builtinId="22" hidden="1" customBuiltin="1"/>
    <cellStyle name="Calculation" xfId="7435" builtinId="22" hidden="1" customBuiltin="1"/>
    <cellStyle name="Calculation" xfId="7469" builtinId="22" hidden="1" customBuiltin="1"/>
    <cellStyle name="Calculation" xfId="7518" builtinId="22" hidden="1" customBuiltin="1"/>
    <cellStyle name="Calculation" xfId="7971" builtinId="22" hidden="1" customBuiltin="1"/>
    <cellStyle name="Calculation" xfId="7992" builtinId="22" hidden="1" customBuiltin="1"/>
    <cellStyle name="Calculation" xfId="8015" builtinId="22" hidden="1" customBuiltin="1"/>
    <cellStyle name="Calculation" xfId="8038" builtinId="22" hidden="1" customBuiltin="1"/>
    <cellStyle name="Calculation" xfId="8059" builtinId="22" hidden="1" customBuiltin="1"/>
    <cellStyle name="Calculation" xfId="8103" builtinId="22" hidden="1" customBuiltin="1"/>
    <cellStyle name="Calculation" xfId="8568" builtinId="22" hidden="1" customBuiltin="1"/>
    <cellStyle name="Calculation" xfId="8592" builtinId="22" hidden="1" customBuiltin="1"/>
    <cellStyle name="Calculation" xfId="8620" builtinId="22" hidden="1" customBuiltin="1"/>
    <cellStyle name="Calculation" xfId="8643" builtinId="22" hidden="1" customBuiltin="1"/>
    <cellStyle name="Calculation" xfId="8669" builtinId="22" hidden="1" customBuiltin="1"/>
    <cellStyle name="Calculation" xfId="8560" builtinId="22" hidden="1" customBuiltin="1"/>
    <cellStyle name="Calculation" xfId="8704" builtinId="22" hidden="1" customBuiltin="1"/>
    <cellStyle name="Calculation" xfId="8733" builtinId="22" hidden="1" customBuiltin="1"/>
    <cellStyle name="Calculation" xfId="8769" builtinId="22" hidden="1" customBuiltin="1"/>
    <cellStyle name="Calculation" xfId="8801" builtinId="22" hidden="1" customBuiltin="1"/>
    <cellStyle name="Calculation" xfId="8833" builtinId="22" hidden="1" customBuiltin="1"/>
    <cellStyle name="Calculation" xfId="8837" builtinId="22" hidden="1" customBuiltin="1"/>
    <cellStyle name="Calculation" xfId="8809" builtinId="22" hidden="1" customBuiltin="1"/>
    <cellStyle name="Calculation" xfId="8840" builtinId="22" hidden="1" customBuiltin="1"/>
    <cellStyle name="Calculation" xfId="8883" builtinId="22" hidden="1" customBuiltin="1"/>
    <cellStyle name="Calculation" xfId="8907" builtinId="22" hidden="1" customBuiltin="1"/>
    <cellStyle name="Calculation" xfId="8931" builtinId="22" hidden="1" customBuiltin="1"/>
    <cellStyle name="Calculation" xfId="8692" builtinId="22" hidden="1" customBuiltin="1"/>
    <cellStyle name="Calculation" xfId="8976" builtinId="22" hidden="1" customBuiltin="1"/>
    <cellStyle name="Calculation" xfId="9007" builtinId="22" hidden="1" customBuiltin="1"/>
    <cellStyle name="Calculation" xfId="9040" builtinId="22" hidden="1" customBuiltin="1"/>
    <cellStyle name="Calculation" xfId="9071" builtinId="22" hidden="1" customBuiltin="1"/>
    <cellStyle name="Calculation" xfId="9098" builtinId="22" hidden="1" customBuiltin="1"/>
    <cellStyle name="Calculation" xfId="9102" builtinId="22" hidden="1" customBuiltin="1"/>
    <cellStyle name="Calculation" xfId="9079" builtinId="22" hidden="1" customBuiltin="1"/>
    <cellStyle name="Calculation" xfId="9105" builtinId="22" hidden="1" customBuiltin="1"/>
    <cellStyle name="Calculation" xfId="9145" builtinId="22" hidden="1" customBuiltin="1"/>
    <cellStyle name="Calculation" xfId="9169" builtinId="22" hidden="1" customBuiltin="1"/>
    <cellStyle name="Calculation" xfId="9195" builtinId="22" hidden="1" customBuiltin="1"/>
    <cellStyle name="Calculation" xfId="9223" builtinId="22" hidden="1" customBuiltin="1"/>
    <cellStyle name="Calculation" xfId="9262" builtinId="22" hidden="1" customBuiltin="1"/>
    <cellStyle name="Calculation" xfId="9292" builtinId="22" hidden="1" customBuiltin="1"/>
    <cellStyle name="Calculation" xfId="9325" builtinId="22" hidden="1" customBuiltin="1"/>
    <cellStyle name="Calculation" xfId="9356" builtinId="22" hidden="1" customBuiltin="1"/>
    <cellStyle name="Calculation" xfId="9383" builtinId="22" hidden="1" customBuiltin="1"/>
    <cellStyle name="Calculation" xfId="9387" builtinId="22" hidden="1" customBuiltin="1"/>
    <cellStyle name="Calculation" xfId="9364" builtinId="22" hidden="1" customBuiltin="1"/>
    <cellStyle name="Calculation" xfId="9390" builtinId="22" hidden="1" customBuiltin="1"/>
    <cellStyle name="Calculation" xfId="9429" builtinId="22" hidden="1" customBuiltin="1"/>
    <cellStyle name="Calculation" xfId="9453" builtinId="22" hidden="1" customBuiltin="1"/>
    <cellStyle name="Calculation" xfId="9478" builtinId="22" hidden="1" customBuiltin="1"/>
    <cellStyle name="Calculation" xfId="9501" builtinId="22" hidden="1" customBuiltin="1"/>
    <cellStyle name="Calculation" xfId="8460" builtinId="22" hidden="1" customBuiltin="1"/>
    <cellStyle name="Calculation" xfId="8277" builtinId="22" hidden="1" customBuiltin="1"/>
    <cellStyle name="Calculation" xfId="8289" builtinId="22" hidden="1" customBuiltin="1"/>
    <cellStyle name="Calculation" xfId="8464" builtinId="22" hidden="1" customBuiltin="1"/>
    <cellStyle name="Calculation" xfId="8415" builtinId="22" hidden="1" customBuiltin="1"/>
    <cellStyle name="Calculation" xfId="8488" builtinId="22" hidden="1" customBuiltin="1"/>
    <cellStyle name="Calculation" xfId="9669" builtinId="22" hidden="1" customBuiltin="1"/>
    <cellStyle name="Calculation" xfId="9690" builtinId="22" hidden="1" customBuiltin="1"/>
    <cellStyle name="Calculation" xfId="9713" builtinId="22" hidden="1" customBuiltin="1"/>
    <cellStyle name="Calculation" xfId="9734" builtinId="22" hidden="1" customBuiltin="1"/>
    <cellStyle name="Calculation" xfId="9755" builtinId="22" hidden="1" customBuiltin="1"/>
    <cellStyle name="Calculation" xfId="9661" builtinId="22" hidden="1" customBuiltin="1"/>
    <cellStyle name="Calculation" xfId="9788" builtinId="22" hidden="1" customBuiltin="1"/>
    <cellStyle name="Calculation" xfId="9818" builtinId="22" hidden="1" customBuiltin="1"/>
    <cellStyle name="Calculation" xfId="9853" builtinId="22" hidden="1" customBuiltin="1"/>
    <cellStyle name="Calculation" xfId="9884" builtinId="22" hidden="1" customBuiltin="1"/>
    <cellStyle name="Calculation" xfId="9915" builtinId="22" hidden="1" customBuiltin="1"/>
    <cellStyle name="Calculation" xfId="9919" builtinId="22" hidden="1" customBuiltin="1"/>
    <cellStyle name="Calculation" xfId="9892" builtinId="22" hidden="1" customBuiltin="1"/>
    <cellStyle name="Calculation" xfId="9922" builtinId="22" hidden="1" customBuiltin="1"/>
    <cellStyle name="Calculation" xfId="9967" builtinId="22" hidden="1" customBuiltin="1"/>
    <cellStyle name="Calculation" xfId="9991" builtinId="22" hidden="1" customBuiltin="1"/>
    <cellStyle name="Calculation" xfId="10015" builtinId="22" hidden="1" customBuiltin="1"/>
    <cellStyle name="Calculation" xfId="9776" builtinId="22" hidden="1" customBuiltin="1"/>
    <cellStyle name="Calculation" xfId="10058" builtinId="22" hidden="1" customBuiltin="1"/>
    <cellStyle name="Calculation" xfId="10086" builtinId="22" hidden="1" customBuiltin="1"/>
    <cellStyle name="Calculation" xfId="10118" builtinId="22" hidden="1" customBuiltin="1"/>
    <cellStyle name="Calculation" xfId="10147" builtinId="22" hidden="1" customBuiltin="1"/>
    <cellStyle name="Calculation" xfId="10174" builtinId="22" hidden="1" customBuiltin="1"/>
    <cellStyle name="Calculation" xfId="10178" builtinId="22" hidden="1" customBuiltin="1"/>
    <cellStyle name="Calculation" xfId="10155" builtinId="22" hidden="1" customBuiltin="1"/>
    <cellStyle name="Calculation" xfId="10181" builtinId="22" hidden="1" customBuiltin="1"/>
    <cellStyle name="Calculation" xfId="10221" builtinId="22" hidden="1" customBuiltin="1"/>
    <cellStyle name="Calculation" xfId="10244" builtinId="22" hidden="1" customBuiltin="1"/>
    <cellStyle name="Calculation" xfId="10269" builtinId="22" hidden="1" customBuiltin="1"/>
    <cellStyle name="Calculation" xfId="10296" builtinId="22" hidden="1" customBuiltin="1"/>
    <cellStyle name="Calculation" xfId="10335" builtinId="22" hidden="1" customBuiltin="1"/>
    <cellStyle name="Calculation" xfId="10364" builtinId="22" hidden="1" customBuiltin="1"/>
    <cellStyle name="Calculation" xfId="10397" builtinId="22" hidden="1" customBuiltin="1"/>
    <cellStyle name="Calculation" xfId="10427" builtinId="22" hidden="1" customBuiltin="1"/>
    <cellStyle name="Calculation" xfId="10454" builtinId="22" hidden="1" customBuiltin="1"/>
    <cellStyle name="Calculation" xfId="10458" builtinId="22" hidden="1" customBuiltin="1"/>
    <cellStyle name="Calculation" xfId="10435" builtinId="22" hidden="1" customBuiltin="1"/>
    <cellStyle name="Calculation" xfId="10461" builtinId="22" hidden="1" customBuiltin="1"/>
    <cellStyle name="Calculation" xfId="10500" builtinId="22" hidden="1" customBuiltin="1"/>
    <cellStyle name="Calculation" xfId="10524" builtinId="22" hidden="1" customBuiltin="1"/>
    <cellStyle name="Calculation" xfId="10547" builtinId="22" hidden="1" customBuiltin="1"/>
    <cellStyle name="Calculation" xfId="10577" builtinId="22" hidden="1" customBuiltin="1"/>
    <cellStyle name="Calculation" xfId="10733" builtinId="22" hidden="1" customBuiltin="1"/>
    <cellStyle name="Calculation" xfId="7909" builtinId="22" hidden="1" customBuiltin="1"/>
    <cellStyle name="Calculation" xfId="10713" builtinId="22" hidden="1" customBuiltin="1"/>
    <cellStyle name="Calculation" xfId="4467" builtinId="22" hidden="1" customBuiltin="1"/>
    <cellStyle name="Calculation" xfId="7571" builtinId="22" hidden="1" customBuiltin="1"/>
    <cellStyle name="Calculation" xfId="5194" builtinId="22" hidden="1" customBuiltin="1"/>
    <cellStyle name="Calculation" xfId="5640" builtinId="22" hidden="1" customBuiltin="1"/>
    <cellStyle name="Calculation" xfId="4789" builtinId="22" hidden="1" customBuiltin="1"/>
    <cellStyle name="Calculation" xfId="5748" builtinId="22" hidden="1" customBuiltin="1"/>
    <cellStyle name="Calculation" xfId="4716" builtinId="22" hidden="1" customBuiltin="1"/>
    <cellStyle name="Calculation" xfId="4504" builtinId="22" hidden="1" customBuiltin="1"/>
    <cellStyle name="Calculation" xfId="7809" builtinId="22" hidden="1" customBuiltin="1"/>
    <cellStyle name="Calculation" xfId="4422" builtinId="22" hidden="1" customBuiltin="1"/>
    <cellStyle name="Calculation" xfId="4123" builtinId="22" hidden="1" customBuiltin="1"/>
    <cellStyle name="Calculation" xfId="8265" builtinId="22" hidden="1" customBuiltin="1"/>
    <cellStyle name="Calculation" xfId="7619" builtinId="22" hidden="1" customBuiltin="1"/>
    <cellStyle name="Calculation" xfId="4896" builtinId="22" hidden="1" customBuiltin="1"/>
    <cellStyle name="Calculation" xfId="8238" builtinId="22" hidden="1" customBuiltin="1"/>
    <cellStyle name="Calculation" xfId="5620" builtinId="22" hidden="1" customBuiltin="1"/>
    <cellStyle name="Calculation" xfId="5814" builtinId="22" hidden="1" customBuiltin="1"/>
    <cellStyle name="Calculation" xfId="8492" builtinId="22" hidden="1" customBuiltin="1"/>
    <cellStyle name="Calculation" xfId="7664" builtinId="22" hidden="1" customBuiltin="1"/>
    <cellStyle name="Calculation" xfId="8299" builtinId="22" hidden="1" customBuiltin="1"/>
    <cellStyle name="Calculation" xfId="6332" builtinId="22" hidden="1" customBuiltin="1"/>
    <cellStyle name="Calculation" xfId="7801" builtinId="22" hidden="1" customBuiltin="1"/>
    <cellStyle name="Calculation" xfId="5263" builtinId="22" hidden="1" customBuiltin="1"/>
    <cellStyle name="Calculation" xfId="8490" builtinId="22" hidden="1" customBuiltin="1"/>
    <cellStyle name="Calculation" xfId="5160" builtinId="22" hidden="1" customBuiltin="1"/>
    <cellStyle name="Calculation" xfId="8406" builtinId="22" hidden="1" customBuiltin="1"/>
    <cellStyle name="Calculation" xfId="8320" builtinId="22" hidden="1" customBuiltin="1"/>
    <cellStyle name="Calculation" xfId="8482" builtinId="22" hidden="1" customBuiltin="1"/>
    <cellStyle name="Calculation" xfId="4173" builtinId="22" hidden="1" customBuiltin="1"/>
    <cellStyle name="Calculation" xfId="4893" builtinId="22" hidden="1" customBuiltin="1"/>
    <cellStyle name="Calculation" xfId="6212" builtinId="22" hidden="1" customBuiltin="1"/>
    <cellStyle name="Calculation" xfId="5401" builtinId="22" hidden="1" customBuiltin="1"/>
    <cellStyle name="Calculation" xfId="5799" builtinId="22" hidden="1" customBuiltin="1"/>
    <cellStyle name="Calculation" xfId="5396" builtinId="22" hidden="1" customBuiltin="1"/>
    <cellStyle name="Calculation" xfId="4377" builtinId="22" hidden="1" customBuiltin="1"/>
    <cellStyle name="Calculation" xfId="4999" builtinId="22" hidden="1" customBuiltin="1"/>
    <cellStyle name="Calculation" xfId="173" builtinId="22" hidden="1" customBuiltin="1"/>
    <cellStyle name="Calculation" xfId="5246" builtinId="22" hidden="1" customBuiltin="1"/>
    <cellStyle name="Calculation" xfId="5920" builtinId="22" hidden="1" customBuiltin="1"/>
    <cellStyle name="Calculation" xfId="6197" builtinId="22" hidden="1" customBuiltin="1"/>
    <cellStyle name="Calculation" xfId="5441" builtinId="22" hidden="1" customBuiltin="1"/>
    <cellStyle name="Calculation" xfId="4363" builtinId="22" hidden="1" customBuiltin="1"/>
    <cellStyle name="Calculation" xfId="4936" builtinId="22" hidden="1" customBuiltin="1"/>
    <cellStyle name="Calculation" xfId="6283" builtinId="22" hidden="1" customBuiltin="1"/>
    <cellStyle name="Calculation" xfId="4870" builtinId="22" hidden="1" customBuiltin="1"/>
    <cellStyle name="Calculation" xfId="5769" builtinId="22" hidden="1" customBuiltin="1"/>
    <cellStyle name="Calculation" xfId="8147" builtinId="22" hidden="1" customBuiltin="1"/>
    <cellStyle name="Calculation" xfId="8606" builtinId="22" hidden="1" customBuiltin="1"/>
    <cellStyle name="Calculation" xfId="5981" builtinId="22" hidden="1" customBuiltin="1"/>
    <cellStyle name="Calculation" xfId="7843" builtinId="22" hidden="1" customBuiltin="1"/>
    <cellStyle name="Calculation" xfId="8632" builtinId="22" hidden="1" customBuiltin="1"/>
    <cellStyle name="Calculation" xfId="11013" builtinId="22" hidden="1" customBuiltin="1"/>
    <cellStyle name="Calculation" xfId="11038" builtinId="22" hidden="1" customBuiltin="1"/>
    <cellStyle name="Calculation" xfId="11069" builtinId="22" hidden="1" customBuiltin="1"/>
    <cellStyle name="Calculation" xfId="11096" builtinId="22" hidden="1" customBuiltin="1"/>
    <cellStyle name="Calculation" xfId="11123" builtinId="22" hidden="1" customBuiltin="1"/>
    <cellStyle name="Calculation" xfId="11004" builtinId="22" hidden="1" customBuiltin="1"/>
    <cellStyle name="Calculation" xfId="11167" builtinId="22" hidden="1" customBuiltin="1"/>
    <cellStyle name="Calculation" xfId="11199" builtinId="22" hidden="1" customBuiltin="1"/>
    <cellStyle name="Calculation" xfId="11234" builtinId="22" hidden="1" customBuiltin="1"/>
    <cellStyle name="Calculation" xfId="11270" builtinId="22" hidden="1" customBuiltin="1"/>
    <cellStyle name="Calculation" xfId="11301" builtinId="22" hidden="1" customBuiltin="1"/>
    <cellStyle name="Calculation" xfId="11305" builtinId="22" hidden="1" customBuiltin="1"/>
    <cellStyle name="Calculation" xfId="11278" builtinId="22" hidden="1" customBuiltin="1"/>
    <cellStyle name="Calculation" xfId="11308" builtinId="22" hidden="1" customBuiltin="1"/>
    <cellStyle name="Calculation" xfId="11354" builtinId="22" hidden="1" customBuiltin="1"/>
    <cellStyle name="Calculation" xfId="11384" builtinId="22" hidden="1" customBuiltin="1"/>
    <cellStyle name="Calculation" xfId="11410" builtinId="22" hidden="1" customBuiltin="1"/>
    <cellStyle name="Calculation" xfId="11152" builtinId="22" hidden="1" customBuiltin="1"/>
    <cellStyle name="Calculation" xfId="11464" builtinId="22" hidden="1" customBuiltin="1"/>
    <cellStyle name="Calculation" xfId="11495" builtinId="22" hidden="1" customBuiltin="1"/>
    <cellStyle name="Calculation" xfId="11528" builtinId="22" hidden="1" customBuiltin="1"/>
    <cellStyle name="Calculation" xfId="11560" builtinId="22" hidden="1" customBuiltin="1"/>
    <cellStyle name="Calculation" xfId="11588" builtinId="22" hidden="1" customBuiltin="1"/>
    <cellStyle name="Calculation" xfId="11592" builtinId="22" hidden="1" customBuiltin="1"/>
    <cellStyle name="Calculation" xfId="11568" builtinId="22" hidden="1" customBuiltin="1"/>
    <cellStyle name="Calculation" xfId="11595" builtinId="22" hidden="1" customBuiltin="1"/>
    <cellStyle name="Calculation" xfId="11635" builtinId="22" hidden="1" customBuiltin="1"/>
    <cellStyle name="Calculation" xfId="11661" builtinId="22" hidden="1" customBuiltin="1"/>
    <cellStyle name="Calculation" xfId="11689" builtinId="22" hidden="1" customBuiltin="1"/>
    <cellStyle name="Calculation" xfId="11720" builtinId="22" hidden="1" customBuiltin="1"/>
    <cellStyle name="Calculation" xfId="11763" builtinId="22" hidden="1" customBuiltin="1"/>
    <cellStyle name="Calculation" xfId="11793" builtinId="22" hidden="1" customBuiltin="1"/>
    <cellStyle name="Calculation" xfId="11826" builtinId="22" hidden="1" customBuiltin="1"/>
    <cellStyle name="Calculation" xfId="11857" builtinId="22" hidden="1" customBuiltin="1"/>
    <cellStyle name="Calculation" xfId="11884" builtinId="22" hidden="1" customBuiltin="1"/>
    <cellStyle name="Calculation" xfId="11888" builtinId="22" hidden="1" customBuiltin="1"/>
    <cellStyle name="Calculation" xfId="11865" builtinId="22" hidden="1" customBuiltin="1"/>
    <cellStyle name="Calculation" xfId="11891" builtinId="22" hidden="1" customBuiltin="1"/>
    <cellStyle name="Calculation" xfId="11929" builtinId="22" hidden="1" customBuiltin="1"/>
    <cellStyle name="Calculation" xfId="11959" builtinId="22" hidden="1" customBuiltin="1"/>
    <cellStyle name="Calculation" xfId="11989" builtinId="22" hidden="1" customBuiltin="1"/>
    <cellStyle name="Calculation" xfId="12014" builtinId="22" hidden="1" customBuiltin="1"/>
    <cellStyle name="Calculation" xfId="10925" builtinId="22" hidden="1" customBuiltin="1"/>
    <cellStyle name="Calculation" xfId="6170" builtinId="22" hidden="1" customBuiltin="1"/>
    <cellStyle name="Calculation" xfId="6169" builtinId="22" hidden="1" customBuiltin="1"/>
    <cellStyle name="Calculation" xfId="10929" builtinId="22" hidden="1" customBuiltin="1"/>
    <cellStyle name="Calculation" xfId="10906" builtinId="22" hidden="1" customBuiltin="1"/>
    <cellStyle name="Calculation" xfId="10947" builtinId="22" hidden="1" customBuiltin="1"/>
    <cellStyle name="Calculation" xfId="12168" builtinId="22" hidden="1" customBuiltin="1"/>
    <cellStyle name="Calculation" xfId="12189" builtinId="22" hidden="1" customBuiltin="1"/>
    <cellStyle name="Calculation" xfId="12212" builtinId="22" hidden="1" customBuiltin="1"/>
    <cellStyle name="Calculation" xfId="12233" builtinId="22" hidden="1" customBuiltin="1"/>
    <cellStyle name="Calculation" xfId="12254" builtinId="22" hidden="1" customBuiltin="1"/>
    <cellStyle name="Calculation" xfId="12160" builtinId="22" hidden="1" customBuiltin="1"/>
    <cellStyle name="Calculation" xfId="12290" builtinId="22" hidden="1" customBuiltin="1"/>
    <cellStyle name="Calculation" xfId="12321" builtinId="22" hidden="1" customBuiltin="1"/>
    <cellStyle name="Calculation" xfId="12357" builtinId="22" hidden="1" customBuiltin="1"/>
    <cellStyle name="Calculation" xfId="12387" builtinId="22" hidden="1" customBuiltin="1"/>
    <cellStyle name="Calculation" xfId="12419" builtinId="22" hidden="1" customBuiltin="1"/>
    <cellStyle name="Calculation" xfId="12423" builtinId="22" hidden="1" customBuiltin="1"/>
    <cellStyle name="Calculation" xfId="12395" builtinId="22" hidden="1" customBuiltin="1"/>
    <cellStyle name="Calculation" xfId="12426" builtinId="22" hidden="1" customBuiltin="1"/>
    <cellStyle name="Calculation" xfId="12472" builtinId="22" hidden="1" customBuiltin="1"/>
    <cellStyle name="Calculation" xfId="12499" builtinId="22" hidden="1" customBuiltin="1"/>
    <cellStyle name="Calculation" xfId="12526" builtinId="22" hidden="1" customBuiltin="1"/>
    <cellStyle name="Calculation" xfId="12276" builtinId="22" hidden="1" customBuiltin="1"/>
    <cellStyle name="Calculation" xfId="12574" builtinId="22" hidden="1" customBuiltin="1"/>
    <cellStyle name="Calculation" xfId="12604" builtinId="22" hidden="1" customBuiltin="1"/>
    <cellStyle name="Calculation" xfId="12636" builtinId="22" hidden="1" customBuiltin="1"/>
    <cellStyle name="Calculation" xfId="12666" builtinId="22" hidden="1" customBuiltin="1"/>
    <cellStyle name="Calculation" xfId="12693" builtinId="22" hidden="1" customBuiltin="1"/>
    <cellStyle name="Calculation" xfId="12697" builtinId="22" hidden="1" customBuiltin="1"/>
    <cellStyle name="Calculation" xfId="12674" builtinId="22" hidden="1" customBuiltin="1"/>
    <cellStyle name="Calculation" xfId="12700" builtinId="22" hidden="1" customBuiltin="1"/>
    <cellStyle name="Calculation" xfId="12740" builtinId="22" hidden="1" customBuiltin="1"/>
    <cellStyle name="Calculation" xfId="12767" builtinId="22" hidden="1" customBuiltin="1"/>
    <cellStyle name="Calculation" xfId="12797" builtinId="22" hidden="1" customBuiltin="1"/>
    <cellStyle name="Calculation" xfId="12828" builtinId="22" hidden="1" customBuiltin="1"/>
    <cellStyle name="Calculation" xfId="12867" builtinId="22" hidden="1" customBuiltin="1"/>
    <cellStyle name="Calculation" xfId="12897" builtinId="22" hidden="1" customBuiltin="1"/>
    <cellStyle name="Calculation" xfId="12929" builtinId="22" hidden="1" customBuiltin="1"/>
    <cellStyle name="Calculation" xfId="12958" builtinId="22" hidden="1" customBuiltin="1"/>
    <cellStyle name="Calculation" xfId="12985" builtinId="22" hidden="1" customBuiltin="1"/>
    <cellStyle name="Calculation" xfId="12989" builtinId="22" hidden="1" customBuiltin="1"/>
    <cellStyle name="Calculation" xfId="12966" builtinId="22" hidden="1" customBuiltin="1"/>
    <cellStyle name="Calculation" xfId="12992" builtinId="22" hidden="1" customBuiltin="1"/>
    <cellStyle name="Calculation" xfId="13032" builtinId="22" hidden="1" customBuiltin="1"/>
    <cellStyle name="Calculation" xfId="13057" builtinId="22" hidden="1" customBuiltin="1"/>
    <cellStyle name="Calculation" xfId="13084" builtinId="22" hidden="1" customBuiltin="1"/>
    <cellStyle name="Calculation" xfId="13108" builtinId="22" hidden="1" customBuiltin="1"/>
    <cellStyle name="Calculation" xfId="5674" builtinId="22" hidden="1" customBuiltin="1"/>
    <cellStyle name="Calculation" xfId="4127" builtinId="22" hidden="1" customBuiltin="1"/>
    <cellStyle name="Calculation" xfId="5345" builtinId="22" hidden="1" customBuiltin="1"/>
    <cellStyle name="Calculation" xfId="4320" builtinId="22" hidden="1" customBuiltin="1"/>
    <cellStyle name="Calculation" xfId="5866" builtinId="22" hidden="1" customBuiltin="1"/>
    <cellStyle name="Calculation" xfId="8263" builtinId="22" hidden="1" customBuiltin="1"/>
    <cellStyle name="Calculation" xfId="6103" builtinId="22" hidden="1" customBuiltin="1"/>
    <cellStyle name="Calculation" xfId="4671" builtinId="22" hidden="1" customBuiltin="1"/>
    <cellStyle name="Calculation" xfId="12452" builtinId="22" hidden="1" customBuiltin="1"/>
    <cellStyle name="Calculation" xfId="6134" builtinId="22" hidden="1" customBuiltin="1"/>
    <cellStyle name="Calculation" xfId="4430" builtinId="22" hidden="1" customBuiltin="1"/>
    <cellStyle name="Calculation" xfId="5056" builtinId="22" hidden="1" customBuiltin="1"/>
    <cellStyle name="Calculation" xfId="12509" builtinId="22" hidden="1" customBuiltin="1"/>
    <cellStyle name="Calculation" xfId="11452" builtinId="22" hidden="1" customBuiltin="1"/>
    <cellStyle name="Calculation" xfId="5420" builtinId="22" hidden="1" customBuiltin="1"/>
    <cellStyle name="Calculation" xfId="5930" builtinId="22" hidden="1" customBuiltin="1"/>
    <cellStyle name="Calculation" xfId="11103" builtinId="22" hidden="1" customBuiltin="1"/>
    <cellStyle name="Calculation" xfId="12479" builtinId="22" hidden="1" customBuiltin="1"/>
    <cellStyle name="Calculation" xfId="5124" builtinId="22" hidden="1" customBuiltin="1"/>
    <cellStyle name="Calculation" xfId="11361" builtinId="22" hidden="1" customBuiltin="1"/>
    <cellStyle name="Calculation" xfId="13170" builtinId="22" hidden="1" customBuiltin="1"/>
    <cellStyle name="Calculation" xfId="13206" builtinId="22" hidden="1" customBuiltin="1"/>
    <cellStyle name="Calculation" xfId="13241" builtinId="22" hidden="1" customBuiltin="1"/>
    <cellStyle name="Calculation" xfId="8207" builtinId="22" hidden="1" customBuiltin="1"/>
    <cellStyle name="Calculation" xfId="13304" builtinId="22" hidden="1" customBuiltin="1"/>
    <cellStyle name="Calculation" xfId="13337" builtinId="22" hidden="1" customBuiltin="1"/>
    <cellStyle name="Calculation" xfId="13372" builtinId="22" hidden="1" customBuiltin="1"/>
    <cellStyle name="Calculation" xfId="13405" builtinId="22" hidden="1" customBuiltin="1"/>
    <cellStyle name="Calculation" xfId="13435" builtinId="22" hidden="1" customBuiltin="1"/>
    <cellStyle name="Calculation" xfId="13439" builtinId="22" hidden="1" customBuiltin="1"/>
    <cellStyle name="Calculation" xfId="13413" builtinId="22" hidden="1" customBuiltin="1"/>
    <cellStyle name="Calculation" xfId="13442" builtinId="22" hidden="1" customBuiltin="1"/>
    <cellStyle name="Calculation" xfId="13491" builtinId="22" hidden="1" customBuiltin="1"/>
    <cellStyle name="Calculation" xfId="13527" builtinId="22" hidden="1" customBuiltin="1"/>
    <cellStyle name="Calculation" xfId="13561" builtinId="22" hidden="1" customBuiltin="1"/>
    <cellStyle name="Calculation" xfId="13601" builtinId="22" hidden="1" customBuiltin="1"/>
    <cellStyle name="Calculation" xfId="13646" builtinId="22" hidden="1" customBuiltin="1"/>
    <cellStyle name="Calculation" xfId="13679" builtinId="22" hidden="1" customBuiltin="1"/>
    <cellStyle name="Calculation" xfId="13714" builtinId="22" hidden="1" customBuiltin="1"/>
    <cellStyle name="Calculation" xfId="13747" builtinId="22" hidden="1" customBuiltin="1"/>
    <cellStyle name="Calculation" xfId="13777" builtinId="22" hidden="1" customBuiltin="1"/>
    <cellStyle name="Calculation" xfId="13781" builtinId="22" hidden="1" customBuiltin="1"/>
    <cellStyle name="Calculation" xfId="13755" builtinId="22" hidden="1" customBuiltin="1"/>
    <cellStyle name="Calculation" xfId="13784" builtinId="22" hidden="1" customBuiltin="1"/>
    <cellStyle name="Calculation" xfId="13833" builtinId="22" hidden="1" customBuiltin="1"/>
    <cellStyle name="Calculation" xfId="13869" builtinId="22" hidden="1" customBuiltin="1"/>
    <cellStyle name="Calculation" xfId="13903" builtinId="22" hidden="1" customBuiltin="1"/>
    <cellStyle name="Calculation" xfId="13951" builtinId="22" hidden="1" customBuiltin="1"/>
    <cellStyle name="Calculation" xfId="14311" builtinId="22" hidden="1" customBuiltin="1"/>
    <cellStyle name="Calculation" xfId="14332" builtinId="22" hidden="1" customBuiltin="1"/>
    <cellStyle name="Calculation" xfId="14354" builtinId="22" hidden="1" customBuiltin="1"/>
    <cellStyle name="Calculation" xfId="14376" builtinId="22" hidden="1" customBuiltin="1"/>
    <cellStyle name="Calculation" xfId="14397" builtinId="22" hidden="1" customBuiltin="1"/>
    <cellStyle name="Calculation" xfId="14439" builtinId="22" hidden="1" customBuiltin="1"/>
    <cellStyle name="Calculation" xfId="14840" builtinId="22" hidden="1" customBuiltin="1"/>
    <cellStyle name="Calculation" xfId="14864" builtinId="22" hidden="1" customBuiltin="1"/>
    <cellStyle name="Calculation" xfId="14891" builtinId="22" hidden="1" customBuiltin="1"/>
    <cellStyle name="Calculation" xfId="14915" builtinId="22" hidden="1" customBuiltin="1"/>
    <cellStyle name="Calculation" xfId="14939" builtinId="22" hidden="1" customBuiltin="1"/>
    <cellStyle name="Calculation" xfId="14832" builtinId="22" hidden="1" customBuiltin="1"/>
    <cellStyle name="Calculation" xfId="14974" builtinId="22" hidden="1" customBuiltin="1"/>
    <cellStyle name="Calculation" xfId="15003" builtinId="22" hidden="1" customBuiltin="1"/>
    <cellStyle name="Calculation" xfId="15038" builtinId="22" hidden="1" customBuiltin="1"/>
    <cellStyle name="Calculation" xfId="15070" builtinId="22" hidden="1" customBuiltin="1"/>
    <cellStyle name="Calculation" xfId="15102" builtinId="22" hidden="1" customBuiltin="1"/>
    <cellStyle name="Calculation" xfId="15106" builtinId="22" hidden="1" customBuiltin="1"/>
    <cellStyle name="Calculation" xfId="15078" builtinId="22" hidden="1" customBuiltin="1"/>
    <cellStyle name="Calculation" xfId="15109" builtinId="22" hidden="1" customBuiltin="1"/>
    <cellStyle name="Calculation" xfId="15151" builtinId="22" hidden="1" customBuiltin="1"/>
    <cellStyle name="Calculation" xfId="15175" builtinId="22" hidden="1" customBuiltin="1"/>
    <cellStyle name="Calculation" xfId="15198" builtinId="22" hidden="1" customBuiltin="1"/>
    <cellStyle name="Calculation" xfId="14961" builtinId="22" hidden="1" customBuiltin="1"/>
    <cellStyle name="Calculation" xfId="15242" builtinId="22" hidden="1" customBuiltin="1"/>
    <cellStyle name="Calculation" xfId="15270" builtinId="22" hidden="1" customBuiltin="1"/>
    <cellStyle name="Calculation" xfId="15302" builtinId="22" hidden="1" customBuiltin="1"/>
    <cellStyle name="Calculation" xfId="15333" builtinId="22" hidden="1" customBuiltin="1"/>
    <cellStyle name="Calculation" xfId="15360" builtinId="22" hidden="1" customBuiltin="1"/>
    <cellStyle name="Calculation" xfId="15364" builtinId="22" hidden="1" customBuiltin="1"/>
    <cellStyle name="Calculation" xfId="15341" builtinId="22" hidden="1" customBuiltin="1"/>
    <cellStyle name="Calculation" xfId="15367" builtinId="22" hidden="1" customBuiltin="1"/>
    <cellStyle name="Calculation" xfId="15405" builtinId="22" hidden="1" customBuiltin="1"/>
    <cellStyle name="Calculation" xfId="15429" builtinId="22" hidden="1" customBuiltin="1"/>
    <cellStyle name="Calculation" xfId="15454" builtinId="22" hidden="1" customBuiltin="1"/>
    <cellStyle name="Calculation" xfId="15482" builtinId="22" hidden="1" customBuiltin="1"/>
    <cellStyle name="Calculation" xfId="15520" builtinId="22" hidden="1" customBuiltin="1"/>
    <cellStyle name="Calculation" xfId="15548" builtinId="22" hidden="1" customBuiltin="1"/>
    <cellStyle name="Calculation" xfId="15580" builtinId="22" hidden="1" customBuiltin="1"/>
    <cellStyle name="Calculation" xfId="15610" builtinId="22" hidden="1" customBuiltin="1"/>
    <cellStyle name="Calculation" xfId="15637" builtinId="22" hidden="1" customBuiltin="1"/>
    <cellStyle name="Calculation" xfId="15641" builtinId="22" hidden="1" customBuiltin="1"/>
    <cellStyle name="Calculation" xfId="15618" builtinId="22" hidden="1" customBuiltin="1"/>
    <cellStyle name="Calculation" xfId="15644" builtinId="22" hidden="1" customBuiltin="1"/>
    <cellStyle name="Calculation" xfId="15682" builtinId="22" hidden="1" customBuiltin="1"/>
    <cellStyle name="Calculation" xfId="15705" builtinId="22" hidden="1" customBuiltin="1"/>
    <cellStyle name="Calculation" xfId="15729" builtinId="22" hidden="1" customBuiltin="1"/>
    <cellStyle name="Calculation" xfId="15752" builtinId="22" hidden="1" customBuiltin="1"/>
    <cellStyle name="Calculation" xfId="14735" builtinId="22" hidden="1" customBuiltin="1"/>
    <cellStyle name="Calculation" xfId="14584" builtinId="22" hidden="1" customBuiltin="1"/>
    <cellStyle name="Calculation" xfId="14593" builtinId="22" hidden="1" customBuiltin="1"/>
    <cellStyle name="Calculation" xfId="14739" builtinId="22" hidden="1" customBuiltin="1"/>
    <cellStyle name="Calculation" xfId="14700" builtinId="22" hidden="1" customBuiltin="1"/>
    <cellStyle name="Calculation" xfId="14762" builtinId="22" hidden="1" customBuiltin="1"/>
    <cellStyle name="Calculation" xfId="15911" builtinId="22" hidden="1" customBuiltin="1"/>
    <cellStyle name="Calculation" xfId="15932" builtinId="22" hidden="1" customBuiltin="1"/>
    <cellStyle name="Calculation" xfId="15955" builtinId="22" hidden="1" customBuiltin="1"/>
    <cellStyle name="Calculation" xfId="15976" builtinId="22" hidden="1" customBuiltin="1"/>
    <cellStyle name="Calculation" xfId="15997" builtinId="22" hidden="1" customBuiltin="1"/>
    <cellStyle name="Calculation" xfId="15904" builtinId="22" hidden="1" customBuiltin="1"/>
    <cellStyle name="Calculation" xfId="16029" builtinId="22" hidden="1" customBuiltin="1"/>
    <cellStyle name="Calculation" xfId="16059" builtinId="22" hidden="1" customBuiltin="1"/>
    <cellStyle name="Calculation" xfId="16095" builtinId="22" hidden="1" customBuiltin="1"/>
    <cellStyle name="Calculation" xfId="16125" builtinId="22" hidden="1" customBuiltin="1"/>
    <cellStyle name="Calculation" xfId="16156" builtinId="22" hidden="1" customBuiltin="1"/>
    <cellStyle name="Calculation" xfId="16160" builtinId="22" hidden="1" customBuiltin="1"/>
    <cellStyle name="Calculation" xfId="16133" builtinId="22" hidden="1" customBuiltin="1"/>
    <cellStyle name="Calculation" xfId="16163" builtinId="22" hidden="1" customBuiltin="1"/>
    <cellStyle name="Calculation" xfId="16208" builtinId="22" hidden="1" customBuiltin="1"/>
    <cellStyle name="Calculation" xfId="16231" builtinId="22" hidden="1" customBuiltin="1"/>
    <cellStyle name="Calculation" xfId="16257" builtinId="22" hidden="1" customBuiltin="1"/>
    <cellStyle name="Calculation" xfId="16018" builtinId="22" hidden="1" customBuiltin="1"/>
    <cellStyle name="Calculation" xfId="16303" builtinId="22" hidden="1" customBuiltin="1"/>
    <cellStyle name="Calculation" xfId="16331" builtinId="22" hidden="1" customBuiltin="1"/>
    <cellStyle name="Calculation" xfId="16363" builtinId="22" hidden="1" customBuiltin="1"/>
    <cellStyle name="Calculation" xfId="16392" builtinId="22" hidden="1" customBuiltin="1"/>
    <cellStyle name="Calculation" xfId="16419" builtinId="22" hidden="1" customBuiltin="1"/>
    <cellStyle name="Calculation" xfId="16423" builtinId="22" hidden="1" customBuiltin="1"/>
    <cellStyle name="Calculation" xfId="16400" builtinId="22" hidden="1" customBuiltin="1"/>
    <cellStyle name="Calculation" xfId="16426" builtinId="22" hidden="1" customBuiltin="1"/>
    <cellStyle name="Calculation" xfId="16463" builtinId="22" hidden="1" customBuiltin="1"/>
    <cellStyle name="Calculation" xfId="16485" builtinId="22" hidden="1" customBuiltin="1"/>
    <cellStyle name="Calculation" xfId="16508" builtinId="22" hidden="1" customBuiltin="1"/>
    <cellStyle name="Calculation" xfId="16535" builtinId="22" hidden="1" customBuiltin="1"/>
    <cellStyle name="Calculation" xfId="16573" builtinId="22" hidden="1" customBuiltin="1"/>
    <cellStyle name="Calculation" xfId="16601" builtinId="22" hidden="1" customBuiltin="1"/>
    <cellStyle name="Calculation" xfId="16634" builtinId="22" hidden="1" customBuiltin="1"/>
    <cellStyle name="Calculation" xfId="16664" builtinId="22" hidden="1" customBuiltin="1"/>
    <cellStyle name="Calculation" xfId="16691" builtinId="22" hidden="1" customBuiltin="1"/>
    <cellStyle name="Calculation" xfId="16695" builtinId="22" hidden="1" customBuiltin="1"/>
    <cellStyle name="Calculation" xfId="16672" builtinId="22" hidden="1" customBuiltin="1"/>
    <cellStyle name="Calculation" xfId="16698" builtinId="22" hidden="1" customBuiltin="1"/>
    <cellStyle name="Calculation" xfId="16736" builtinId="22" hidden="1" customBuiltin="1"/>
    <cellStyle name="Calculation" xfId="16759" builtinId="22" hidden="1" customBuiltin="1"/>
    <cellStyle name="Calculation" xfId="16781" builtinId="22" hidden="1" customBuiltin="1"/>
    <cellStyle name="Calculation" xfId="16811" builtinId="22" hidden="1" customBuiltin="1"/>
    <cellStyle name="Calculation" xfId="16942" builtinId="22" hidden="1" customBuiltin="1"/>
    <cellStyle name="Calculation" xfId="14259" builtinId="22" hidden="1" customBuiltin="1"/>
    <cellStyle name="Calculation" xfId="16922" builtinId="22" hidden="1" customBuiltin="1"/>
    <cellStyle name="Calculation" xfId="10964" builtinId="22" hidden="1" customBuiltin="1"/>
    <cellStyle name="Calculation" xfId="13991" builtinId="22" hidden="1" customBuiltin="1"/>
    <cellStyle name="Calculation" xfId="5738" builtinId="22" hidden="1" customBuiltin="1"/>
    <cellStyle name="Calculation" xfId="4444" builtinId="22" hidden="1" customBuiltin="1"/>
    <cellStyle name="Calculation" xfId="5082" builtinId="22" hidden="1" customBuiltin="1"/>
    <cellStyle name="Calculation" xfId="5360" builtinId="22" hidden="1" customBuiltin="1"/>
    <cellStyle name="Calculation" xfId="5772" builtinId="22" hidden="1" customBuiltin="1"/>
    <cellStyle name="Calculation" xfId="4924" builtinId="22" hidden="1" customBuiltin="1"/>
    <cellStyle name="Calculation" xfId="14186" builtinId="22" hidden="1" customBuiltin="1"/>
    <cellStyle name="Calculation" xfId="7686" builtinId="22" hidden="1" customBuiltin="1"/>
    <cellStyle name="Calculation" xfId="5650" builtinId="22" hidden="1" customBuiltin="1"/>
    <cellStyle name="Calculation" xfId="14569" builtinId="22" hidden="1" customBuiltin="1"/>
    <cellStyle name="Calculation" xfId="14030" builtinId="22" hidden="1" customBuiltin="1"/>
    <cellStyle name="Calculation" xfId="7552" builtinId="22" hidden="1" customBuiltin="1"/>
    <cellStyle name="Calculation" xfId="14549" builtinId="22" hidden="1" customBuiltin="1"/>
    <cellStyle name="Calculation" xfId="5585" builtinId="22" hidden="1" customBuiltin="1"/>
    <cellStyle name="Calculation" xfId="5042" builtinId="22" hidden="1" customBuiltin="1"/>
    <cellStyle name="Calculation" xfId="14766" builtinId="22" hidden="1" customBuiltin="1"/>
    <cellStyle name="Calculation" xfId="14065" builtinId="22" hidden="1" customBuiltin="1"/>
    <cellStyle name="Calculation" xfId="14599" builtinId="22" hidden="1" customBuiltin="1"/>
    <cellStyle name="Calculation" xfId="11335" builtinId="22" hidden="1" customBuiltin="1"/>
    <cellStyle name="Calculation" xfId="14180" builtinId="22" hidden="1" customBuiltin="1"/>
    <cellStyle name="Calculation" xfId="7916" builtinId="22" hidden="1" customBuiltin="1"/>
    <cellStyle name="Calculation" xfId="14764" builtinId="22" hidden="1" customBuiltin="1"/>
    <cellStyle name="Calculation" xfId="4701" builtinId="22" hidden="1" customBuiltin="1"/>
    <cellStyle name="Calculation" xfId="14690" builtinId="22" hidden="1" customBuiltin="1"/>
    <cellStyle name="Calculation" xfId="14617" builtinId="22" hidden="1" customBuiltin="1"/>
    <cellStyle name="Calculation" xfId="14757" builtinId="22" hidden="1" customBuiltin="1"/>
    <cellStyle name="Calculation" xfId="8088" builtinId="22" hidden="1" customBuiltin="1"/>
    <cellStyle name="Calculation" xfId="4456" builtinId="22" hidden="1" customBuiltin="1"/>
    <cellStyle name="Calculation" xfId="4427" builtinId="22" hidden="1" customBuiltin="1"/>
    <cellStyle name="Calculation" xfId="5328" builtinId="22" hidden="1" customBuiltin="1"/>
    <cellStyle name="Calculation" xfId="5838" builtinId="22" hidden="1" customBuiltin="1"/>
    <cellStyle name="Calculation" xfId="6166" builtinId="22" hidden="1" customBuiltin="1"/>
    <cellStyle name="Calculation" xfId="11769" builtinId="22" hidden="1" customBuiltin="1"/>
    <cellStyle name="Calculation" xfId="8188" builtinId="22" hidden="1" customBuiltin="1"/>
    <cellStyle name="Calculation" xfId="4131" builtinId="22" hidden="1" customBuiltin="1"/>
    <cellStyle name="Calculation" xfId="10787" builtinId="22" hidden="1" customBuiltin="1"/>
    <cellStyle name="Calculation" xfId="5832" builtinId="22" hidden="1" customBuiltin="1"/>
    <cellStyle name="Calculation" xfId="7918" builtinId="22" hidden="1" customBuiltin="1"/>
    <cellStyle name="Calculation" xfId="6136" builtinId="22" hidden="1" customBuiltin="1"/>
    <cellStyle name="Calculation" xfId="11388" builtinId="22" hidden="1" customBuiltin="1"/>
    <cellStyle name="Calculation" xfId="4212" builtinId="22" hidden="1" customBuiltin="1"/>
    <cellStyle name="Calculation" xfId="11843" builtinId="22" hidden="1" customBuiltin="1"/>
    <cellStyle name="Calculation" xfId="5503" builtinId="22" hidden="1" customBuiltin="1"/>
    <cellStyle name="Calculation" xfId="5052" builtinId="22" hidden="1" customBuiltin="1"/>
    <cellStyle name="Calculation" xfId="14473" builtinId="22" hidden="1" customBuiltin="1"/>
    <cellStyle name="Calculation" xfId="14878" builtinId="22" hidden="1" customBuiltin="1"/>
    <cellStyle name="Calculation" xfId="6393" builtinId="22" hidden="1" customBuiltin="1"/>
    <cellStyle name="Calculation" xfId="14211" builtinId="22" hidden="1" customBuiltin="1"/>
    <cellStyle name="Calculation" xfId="14904" builtinId="22" hidden="1" customBuiltin="1"/>
    <cellStyle name="Calculation" xfId="17170" builtinId="22" hidden="1" customBuiltin="1"/>
    <cellStyle name="Calculation" xfId="17195" builtinId="22" hidden="1" customBuiltin="1"/>
    <cellStyle name="Calculation" xfId="17222" builtinId="22" hidden="1" customBuiltin="1"/>
    <cellStyle name="Calculation" xfId="17249" builtinId="22" hidden="1" customBuiltin="1"/>
    <cellStyle name="Calculation" xfId="17274" builtinId="22" hidden="1" customBuiltin="1"/>
    <cellStyle name="Calculation" xfId="17161" builtinId="22" hidden="1" customBuiltin="1"/>
    <cellStyle name="Calculation" xfId="17314" builtinId="22" hidden="1" customBuiltin="1"/>
    <cellStyle name="Calculation" xfId="17346" builtinId="22" hidden="1" customBuiltin="1"/>
    <cellStyle name="Calculation" xfId="17381" builtinId="22" hidden="1" customBuiltin="1"/>
    <cellStyle name="Calculation" xfId="17414" builtinId="22" hidden="1" customBuiltin="1"/>
    <cellStyle name="Calculation" xfId="17445" builtinId="22" hidden="1" customBuiltin="1"/>
    <cellStyle name="Calculation" xfId="17449" builtinId="22" hidden="1" customBuiltin="1"/>
    <cellStyle name="Calculation" xfId="17422" builtinId="22" hidden="1" customBuiltin="1"/>
    <cellStyle name="Calculation" xfId="17452" builtinId="22" hidden="1" customBuiltin="1"/>
    <cellStyle name="Calculation" xfId="17497" builtinId="22" hidden="1" customBuiltin="1"/>
    <cellStyle name="Calculation" xfId="17525" builtinId="22" hidden="1" customBuiltin="1"/>
    <cellStyle name="Calculation" xfId="17550" builtinId="22" hidden="1" customBuiltin="1"/>
    <cellStyle name="Calculation" xfId="17300" builtinId="22" hidden="1" customBuiltin="1"/>
    <cellStyle name="Calculation" xfId="17597" builtinId="22" hidden="1" customBuiltin="1"/>
    <cellStyle name="Calculation" xfId="17627" builtinId="22" hidden="1" customBuiltin="1"/>
    <cellStyle name="Calculation" xfId="17659" builtinId="22" hidden="1" customBuiltin="1"/>
    <cellStyle name="Calculation" xfId="17689" builtinId="22" hidden="1" customBuiltin="1"/>
    <cellStyle name="Calculation" xfId="17718" builtinId="22" hidden="1" customBuiltin="1"/>
    <cellStyle name="Calculation" xfId="17722" builtinId="22" hidden="1" customBuiltin="1"/>
    <cellStyle name="Calculation" xfId="17697" builtinId="22" hidden="1" customBuiltin="1"/>
    <cellStyle name="Calculation" xfId="17725" builtinId="22" hidden="1" customBuiltin="1"/>
    <cellStyle name="Calculation" xfId="17764" builtinId="22" hidden="1" customBuiltin="1"/>
    <cellStyle name="Calculation" xfId="17791" builtinId="22" hidden="1" customBuiltin="1"/>
    <cellStyle name="Calculation" xfId="17815" builtinId="22" hidden="1" customBuiltin="1"/>
    <cellStyle name="Calculation" xfId="17843" builtinId="22" hidden="1" customBuiltin="1"/>
    <cellStyle name="Calculation" xfId="17882" builtinId="22" hidden="1" customBuiltin="1"/>
    <cellStyle name="Calculation" xfId="17911" builtinId="22" hidden="1" customBuiltin="1"/>
    <cellStyle name="Calculation" xfId="17943" builtinId="22" hidden="1" customBuiltin="1"/>
    <cellStyle name="Calculation" xfId="17974" builtinId="22" hidden="1" customBuiltin="1"/>
    <cellStyle name="Calculation" xfId="18002" builtinId="22" hidden="1" customBuiltin="1"/>
    <cellStyle name="Calculation" xfId="18006" builtinId="22" hidden="1" customBuiltin="1"/>
    <cellStyle name="Calculation" xfId="17982" builtinId="22" hidden="1" customBuiltin="1"/>
    <cellStyle name="Calculation" xfId="18009" builtinId="22" hidden="1" customBuiltin="1"/>
    <cellStyle name="Calculation" xfId="18046" builtinId="22" hidden="1" customBuiltin="1"/>
    <cellStyle name="Calculation" xfId="18072" builtinId="22" hidden="1" customBuiltin="1"/>
    <cellStyle name="Calculation" xfId="18096" builtinId="22" hidden="1" customBuiltin="1"/>
    <cellStyle name="Calculation" xfId="18120" builtinId="22" hidden="1" customBuiltin="1"/>
    <cellStyle name="Calculation" xfId="17092" builtinId="22" hidden="1" customBuiltin="1"/>
    <cellStyle name="Calculation" xfId="11479" builtinId="22" hidden="1" customBuiltin="1"/>
    <cellStyle name="Calculation" xfId="12588" builtinId="22" hidden="1" customBuiltin="1"/>
    <cellStyle name="Calculation" xfId="17096" builtinId="22" hidden="1" customBuiltin="1"/>
    <cellStyle name="Calculation" xfId="17074" builtinId="22" hidden="1" customBuiltin="1"/>
    <cellStyle name="Calculation" xfId="17114" builtinId="22" hidden="1" customBuiltin="1"/>
    <cellStyle name="Calculation" xfId="18273" builtinId="22" hidden="1" customBuiltin="1"/>
    <cellStyle name="Calculation" xfId="18294" builtinId="22" hidden="1" customBuiltin="1"/>
    <cellStyle name="Calculation" xfId="18317" builtinId="22" hidden="1" customBuiltin="1"/>
    <cellStyle name="Calculation" xfId="18338" builtinId="22" hidden="1" customBuiltin="1"/>
    <cellStyle name="Calculation" xfId="18359" builtinId="22" hidden="1" customBuiltin="1"/>
    <cellStyle name="Calculation" xfId="18266" builtinId="22" hidden="1" customBuiltin="1"/>
    <cellStyle name="Calculation" xfId="18394" builtinId="22" hidden="1" customBuiltin="1"/>
    <cellStyle name="Calculation" xfId="18424" builtinId="22" hidden="1" customBuiltin="1"/>
    <cellStyle name="Calculation" xfId="18459" builtinId="22" hidden="1" customBuiltin="1"/>
    <cellStyle name="Calculation" xfId="18490" builtinId="22" hidden="1" customBuiltin="1"/>
    <cellStyle name="Calculation" xfId="18522" builtinId="22" hidden="1" customBuiltin="1"/>
    <cellStyle name="Calculation" xfId="18526" builtinId="22" hidden="1" customBuiltin="1"/>
    <cellStyle name="Calculation" xfId="18498" builtinId="22" hidden="1" customBuiltin="1"/>
    <cellStyle name="Calculation" xfId="18529" builtinId="22" hidden="1" customBuiltin="1"/>
    <cellStyle name="Calculation" xfId="18572" builtinId="22" hidden="1" customBuiltin="1"/>
    <cellStyle name="Calculation" xfId="18597" builtinId="22" hidden="1" customBuiltin="1"/>
    <cellStyle name="Calculation" xfId="18624" builtinId="22" hidden="1" customBuiltin="1"/>
    <cellStyle name="Calculation" xfId="18382" builtinId="22" hidden="1" customBuiltin="1"/>
    <cellStyle name="Calculation" xfId="18671" builtinId="22" hidden="1" customBuiltin="1"/>
    <cellStyle name="Calculation" xfId="18701" builtinId="22" hidden="1" customBuiltin="1"/>
    <cellStyle name="Calculation" xfId="18733" builtinId="22" hidden="1" customBuiltin="1"/>
    <cellStyle name="Calculation" xfId="18763" builtinId="22" hidden="1" customBuiltin="1"/>
    <cellStyle name="Calculation" xfId="18791" builtinId="22" hidden="1" customBuiltin="1"/>
    <cellStyle name="Calculation" xfId="18795" builtinId="22" hidden="1" customBuiltin="1"/>
    <cellStyle name="Calculation" xfId="18771" builtinId="22" hidden="1" customBuiltin="1"/>
    <cellStyle name="Calculation" xfId="18798" builtinId="22" hidden="1" customBuiltin="1"/>
    <cellStyle name="Calculation" xfId="18836" builtinId="22" hidden="1" customBuiltin="1"/>
    <cellStyle name="Calculation" xfId="18863" builtinId="22" hidden="1" customBuiltin="1"/>
    <cellStyle name="Calculation" xfId="18887" builtinId="22" hidden="1" customBuiltin="1"/>
    <cellStyle name="Calculation" xfId="18916" builtinId="22" hidden="1" customBuiltin="1"/>
    <cellStyle name="Calculation" xfId="18954" builtinId="22" hidden="1" customBuiltin="1"/>
    <cellStyle name="Calculation" xfId="18983" builtinId="22" hidden="1" customBuiltin="1"/>
    <cellStyle name="Calculation" xfId="19015" builtinId="22" hidden="1" customBuiltin="1"/>
    <cellStyle name="Calculation" xfId="19046" builtinId="22" hidden="1" customBuiltin="1"/>
    <cellStyle name="Calculation" xfId="19074" builtinId="22" hidden="1" customBuiltin="1"/>
    <cellStyle name="Calculation" xfId="19078" builtinId="22" hidden="1" customBuiltin="1"/>
    <cellStyle name="Calculation" xfId="19054" builtinId="22" hidden="1" customBuiltin="1"/>
    <cellStyle name="Calculation" xfId="19081" builtinId="22" hidden="1" customBuiltin="1"/>
    <cellStyle name="Calculation" xfId="19119" builtinId="22" hidden="1" customBuiltin="1"/>
    <cellStyle name="Calculation" xfId="19142" builtinId="22" hidden="1" customBuiltin="1"/>
    <cellStyle name="Calculation" xfId="19166" builtinId="22" hidden="1" customBuiltin="1"/>
    <cellStyle name="Calculation" xfId="19189" builtinId="22" hidden="1" customBuiltin="1"/>
    <cellStyle name="Calculation" xfId="5595" builtinId="22" hidden="1" customBuiltin="1"/>
    <cellStyle name="Calculation" xfId="6322" builtinId="22" hidden="1" customBuiltin="1"/>
    <cellStyle name="Calculation" xfId="8487" builtinId="22" hidden="1" customBuiltin="1"/>
    <cellStyle name="Calculation" xfId="8286" builtinId="22" hidden="1" customBuiltin="1"/>
    <cellStyle name="Calculation" xfId="5044" builtinId="22" hidden="1" customBuiltin="1"/>
    <cellStyle name="Calculation" xfId="14567" builtinId="22" hidden="1" customBuiltin="1"/>
    <cellStyle name="Calculation" xfId="11970" builtinId="22" hidden="1" customBuiltin="1"/>
    <cellStyle name="Calculation" xfId="10867" builtinId="22" hidden="1" customBuiltin="1"/>
    <cellStyle name="Calculation" xfId="18552" builtinId="22" hidden="1" customBuiltin="1"/>
    <cellStyle name="Calculation" xfId="4235" builtinId="22" hidden="1" customBuiltin="1"/>
    <cellStyle name="Calculation" xfId="4963" builtinId="22" hidden="1" customBuiltin="1"/>
    <cellStyle name="Calculation" xfId="5137" builtinId="22" hidden="1" customBuiltin="1"/>
    <cellStyle name="Calculation" xfId="18607" builtinId="22" hidden="1" customBuiltin="1"/>
    <cellStyle name="Calculation" xfId="17586" builtinId="22" hidden="1" customBuiltin="1"/>
    <cellStyle name="Calculation" xfId="10820" builtinId="22" hidden="1" customBuiltin="1"/>
    <cellStyle name="Calculation" xfId="4087" builtinId="22" hidden="1" customBuiltin="1"/>
    <cellStyle name="Calculation" xfId="17255" builtinId="22" hidden="1" customBuiltin="1"/>
    <cellStyle name="Calculation" xfId="18578" builtinId="22" hidden="1" customBuiltin="1"/>
    <cellStyle name="Calculation" xfId="4187" builtinId="22" hidden="1" customBuiltin="1"/>
    <cellStyle name="Calculation" xfId="17503" builtinId="22" hidden="1" customBuiltin="1"/>
    <cellStyle name="Calculation" xfId="19252" builtinId="22" hidden="1" customBuiltin="1"/>
    <cellStyle name="Calculation" xfId="19289" builtinId="22" hidden="1" customBuiltin="1"/>
    <cellStyle name="Calculation" xfId="19324" builtinId="22" hidden="1" customBuiltin="1"/>
    <cellStyle name="Calculation" xfId="14522" builtinId="22" hidden="1" customBuiltin="1"/>
    <cellStyle name="Calculation" xfId="19387" builtinId="22" hidden="1" customBuiltin="1"/>
    <cellStyle name="Calculation" xfId="19420" builtinId="22" hidden="1" customBuiltin="1"/>
    <cellStyle name="Calculation" xfId="19455" builtinId="22" hidden="1" customBuiltin="1"/>
    <cellStyle name="Calculation" xfId="19488" builtinId="22" hidden="1" customBuiltin="1"/>
    <cellStyle name="Calculation" xfId="19518" builtinId="22" hidden="1" customBuiltin="1"/>
    <cellStyle name="Calculation" xfId="19522" builtinId="22" hidden="1" customBuiltin="1"/>
    <cellStyle name="Calculation" xfId="19496" builtinId="22" hidden="1" customBuiltin="1"/>
    <cellStyle name="Calculation" xfId="19525" builtinId="22" hidden="1" customBuiltin="1"/>
    <cellStyle name="Calculation" xfId="19574" builtinId="22" hidden="1" customBuiltin="1"/>
    <cellStyle name="Calculation" xfId="19610" builtinId="22" hidden="1" customBuiltin="1"/>
    <cellStyle name="Calculation" xfId="19644" builtinId="22" hidden="1" customBuiltin="1"/>
    <cellStyle name="Calculation" xfId="19684" builtinId="22" hidden="1" customBuiltin="1"/>
    <cellStyle name="Calculation" xfId="19729" builtinId="22" hidden="1" customBuiltin="1"/>
    <cellStyle name="Calculation" xfId="19762" builtinId="22" hidden="1" customBuiltin="1"/>
    <cellStyle name="Calculation" xfId="19797" builtinId="22" hidden="1" customBuiltin="1"/>
    <cellStyle name="Calculation" xfId="19830" builtinId="22" hidden="1" customBuiltin="1"/>
    <cellStyle name="Calculation" xfId="19860" builtinId="22" hidden="1" customBuiltin="1"/>
    <cellStyle name="Calculation" xfId="19864" builtinId="22" hidden="1" customBuiltin="1"/>
    <cellStyle name="Calculation" xfId="19838" builtinId="22" hidden="1" customBuiltin="1"/>
    <cellStyle name="Calculation" xfId="19867" builtinId="22" hidden="1" customBuiltin="1"/>
    <cellStyle name="Calculation" xfId="19916" builtinId="22" hidden="1" customBuiltin="1"/>
    <cellStyle name="Calculation" xfId="19952" builtinId="22" hidden="1" customBuiltin="1"/>
    <cellStyle name="Calculation" xfId="19986" builtinId="22" hidden="1" customBuiltin="1"/>
    <cellStyle name="Calculation" xfId="20025" builtinId="22" hidden="1" customBuiltin="1"/>
    <cellStyle name="Calculation" xfId="20135" builtinId="22" hidden="1" customBuiltin="1"/>
    <cellStyle name="Calculation" xfId="20156" builtinId="22" hidden="1" customBuiltin="1"/>
    <cellStyle name="Calculation" xfId="20179" builtinId="22" hidden="1" customBuiltin="1"/>
    <cellStyle name="Calculation" xfId="20201" builtinId="22" hidden="1" customBuiltin="1"/>
    <cellStyle name="Calculation" xfId="20222" builtinId="22" hidden="1" customBuiltin="1"/>
    <cellStyle name="Calculation" xfId="20256" builtinId="22" hidden="1" customBuiltin="1"/>
    <cellStyle name="Calculation" xfId="20454" builtinId="22" hidden="1" customBuiltin="1"/>
    <cellStyle name="Calculation" xfId="20479" builtinId="22" hidden="1" customBuiltin="1"/>
    <cellStyle name="Calculation" xfId="20505" builtinId="22" hidden="1" customBuiltin="1"/>
    <cellStyle name="Calculation" xfId="20532" builtinId="22" hidden="1" customBuiltin="1"/>
    <cellStyle name="Calculation" xfId="20557" builtinId="22" hidden="1" customBuiltin="1"/>
    <cellStyle name="Calculation" xfId="20445" builtinId="22" hidden="1" customBuiltin="1"/>
    <cellStyle name="Calculation" xfId="20597" builtinId="22" hidden="1" customBuiltin="1"/>
    <cellStyle name="Calculation" xfId="20628" builtinId="22" hidden="1" customBuiltin="1"/>
    <cellStyle name="Calculation" xfId="20663" builtinId="22" hidden="1" customBuiltin="1"/>
    <cellStyle name="Calculation" xfId="20695" builtinId="22" hidden="1" customBuiltin="1"/>
    <cellStyle name="Calculation" xfId="20726" builtinId="22" hidden="1" customBuiltin="1"/>
    <cellStyle name="Calculation" xfId="20730" builtinId="22" hidden="1" customBuiltin="1"/>
    <cellStyle name="Calculation" xfId="20703" builtinId="22" hidden="1" customBuiltin="1"/>
    <cellStyle name="Calculation" xfId="20733" builtinId="22" hidden="1" customBuiltin="1"/>
    <cellStyle name="Calculation" xfId="20777" builtinId="22" hidden="1" customBuiltin="1"/>
    <cellStyle name="Calculation" xfId="20805" builtinId="22" hidden="1" customBuiltin="1"/>
    <cellStyle name="Calculation" xfId="20829" builtinId="22" hidden="1" customBuiltin="1"/>
    <cellStyle name="Calculation" xfId="20583" builtinId="22" hidden="1" customBuiltin="1"/>
    <cellStyle name="Calculation" xfId="20876" builtinId="22" hidden="1" customBuiltin="1"/>
    <cellStyle name="Calculation" xfId="20906" builtinId="22" hidden="1" customBuiltin="1"/>
    <cellStyle name="Calculation" xfId="20938" builtinId="22" hidden="1" customBuiltin="1"/>
    <cellStyle name="Calculation" xfId="20968" builtinId="22" hidden="1" customBuiltin="1"/>
    <cellStyle name="Calculation" xfId="20996" builtinId="22" hidden="1" customBuiltin="1"/>
    <cellStyle name="Calculation" xfId="21000" builtinId="22" hidden="1" customBuiltin="1"/>
    <cellStyle name="Calculation" xfId="20976" builtinId="22" hidden="1" customBuiltin="1"/>
    <cellStyle name="Calculation" xfId="21003" builtinId="22" hidden="1" customBuiltin="1"/>
    <cellStyle name="Calculation" xfId="21040" builtinId="22" hidden="1" customBuiltin="1"/>
    <cellStyle name="Calculation" xfId="21065" builtinId="22" hidden="1" customBuiltin="1"/>
    <cellStyle name="Calculation" xfId="21088" builtinId="22" hidden="1" customBuiltin="1"/>
    <cellStyle name="Calculation" xfId="21115" builtinId="22" hidden="1" customBuiltin="1"/>
    <cellStyle name="Calculation" xfId="21154" builtinId="22" hidden="1" customBuiltin="1"/>
    <cellStyle name="Calculation" xfId="21183" builtinId="22" hidden="1" customBuiltin="1"/>
    <cellStyle name="Calculation" xfId="21215" builtinId="22" hidden="1" customBuiltin="1"/>
    <cellStyle name="Calculation" xfId="21246" builtinId="22" hidden="1" customBuiltin="1"/>
    <cellStyle name="Calculation" xfId="21273" builtinId="22" hidden="1" customBuiltin="1"/>
    <cellStyle name="Calculation" xfId="21277" builtinId="22" hidden="1" customBuiltin="1"/>
    <cellStyle name="Calculation" xfId="21254" builtinId="22" hidden="1" customBuiltin="1"/>
    <cellStyle name="Calculation" xfId="21280" builtinId="22" hidden="1" customBuiltin="1"/>
    <cellStyle name="Calculation" xfId="21317" builtinId="22" hidden="1" customBuiltin="1"/>
    <cellStyle name="Calculation" xfId="21343" builtinId="22" hidden="1" customBuiltin="1"/>
    <cellStyle name="Calculation" xfId="21366" builtinId="22" hidden="1" customBuiltin="1"/>
    <cellStyle name="Calculation" xfId="21389" builtinId="22" hidden="1" customBuiltin="1"/>
    <cellStyle name="Calculation" xfId="20376" builtinId="22" hidden="1" customBuiltin="1"/>
    <cellStyle name="Calculation" xfId="20318" builtinId="22" hidden="1" customBuiltin="1"/>
    <cellStyle name="Calculation" xfId="20322" builtinId="22" hidden="1" customBuiltin="1"/>
    <cellStyle name="Calculation" xfId="20380" builtinId="22" hidden="1" customBuiltin="1"/>
    <cellStyle name="Calculation" xfId="20358" builtinId="22" hidden="1" customBuiltin="1"/>
    <cellStyle name="Calculation" xfId="20398" builtinId="22" hidden="1" customBuiltin="1"/>
    <cellStyle name="Calculation" xfId="21542" builtinId="22" hidden="1" customBuiltin="1"/>
    <cellStyle name="Calculation" xfId="21563" builtinId="22" hidden="1" customBuiltin="1"/>
    <cellStyle name="Calculation" xfId="21586" builtinId="22" hidden="1" customBuiltin="1"/>
    <cellStyle name="Calculation" xfId="21607" builtinId="22" hidden="1" customBuiltin="1"/>
    <cellStyle name="Calculation" xfId="21628" builtinId="22" hidden="1" customBuiltin="1"/>
    <cellStyle name="Calculation" xfId="21535" builtinId="22" hidden="1" customBuiltin="1"/>
    <cellStyle name="Calculation" xfId="21663" builtinId="22" hidden="1" customBuiltin="1"/>
    <cellStyle name="Calculation" xfId="21693" builtinId="22" hidden="1" customBuiltin="1"/>
    <cellStyle name="Calculation" xfId="21728" builtinId="22" hidden="1" customBuiltin="1"/>
    <cellStyle name="Calculation" xfId="21759" builtinId="22" hidden="1" customBuiltin="1"/>
    <cellStyle name="Calculation" xfId="21790" builtinId="22" hidden="1" customBuiltin="1"/>
    <cellStyle name="Calculation" xfId="21794" builtinId="22" hidden="1" customBuiltin="1"/>
    <cellStyle name="Calculation" xfId="21767" builtinId="22" hidden="1" customBuiltin="1"/>
    <cellStyle name="Calculation" xfId="21797" builtinId="22" hidden="1" customBuiltin="1"/>
    <cellStyle name="Calculation" xfId="21838" builtinId="22" hidden="1" customBuiltin="1"/>
    <cellStyle name="Calculation" xfId="21862" builtinId="22" hidden="1" customBuiltin="1"/>
    <cellStyle name="Calculation" xfId="21886" builtinId="22" hidden="1" customBuiltin="1"/>
    <cellStyle name="Calculation" xfId="21651" builtinId="22" hidden="1" customBuiltin="1"/>
    <cellStyle name="Calculation" xfId="21933" builtinId="22" hidden="1" customBuiltin="1"/>
    <cellStyle name="Calculation" xfId="21962" builtinId="22" hidden="1" customBuiltin="1"/>
    <cellStyle name="Calculation" xfId="21994" builtinId="22" hidden="1" customBuiltin="1"/>
    <cellStyle name="Calculation" xfId="22024" builtinId="22" hidden="1" customBuiltin="1"/>
    <cellStyle name="Calculation" xfId="22051" builtinId="22" hidden="1" customBuiltin="1"/>
    <cellStyle name="Calculation" xfId="22055" builtinId="22" hidden="1" customBuiltin="1"/>
    <cellStyle name="Calculation" xfId="22032" builtinId="22" hidden="1" customBuiltin="1"/>
    <cellStyle name="Calculation" xfId="22058" builtinId="22" hidden="1" customBuiltin="1"/>
    <cellStyle name="Calculation" xfId="22094" builtinId="22" hidden="1" customBuiltin="1"/>
    <cellStyle name="Calculation" xfId="22119" builtinId="22" hidden="1" customBuiltin="1"/>
    <cellStyle name="Calculation" xfId="22143" builtinId="22" hidden="1" customBuiltin="1"/>
    <cellStyle name="Calculation" xfId="22171" builtinId="22" hidden="1" customBuiltin="1"/>
    <cellStyle name="Calculation" xfId="22209" builtinId="22" hidden="1" customBuiltin="1"/>
    <cellStyle name="Calculation" xfId="22238" builtinId="22" hidden="1" customBuiltin="1"/>
    <cellStyle name="Calculation" xfId="22270" builtinId="22" hidden="1" customBuiltin="1"/>
    <cellStyle name="Calculation" xfId="22301" builtinId="22" hidden="1" customBuiltin="1"/>
    <cellStyle name="Calculation" xfId="22328" builtinId="22" hidden="1" customBuiltin="1"/>
    <cellStyle name="Calculation" xfId="22332" builtinId="22" hidden="1" customBuiltin="1"/>
    <cellStyle name="Calculation" xfId="22309" builtinId="22" hidden="1" customBuiltin="1"/>
    <cellStyle name="Calculation" xfId="22335" builtinId="22" hidden="1" customBuiltin="1"/>
    <cellStyle name="Calculation" xfId="22373" builtinId="22" hidden="1" customBuiltin="1"/>
    <cellStyle name="Calculation" xfId="22396" builtinId="22" hidden="1" customBuiltin="1"/>
    <cellStyle name="Calculation" xfId="22419" builtinId="22" hidden="1" customBuiltin="1"/>
    <cellStyle name="Calculation" xfId="22442" builtinId="22" hidden="1" customBuiltin="1"/>
    <cellStyle name="Calculation" xfId="17186" builtinId="22" hidden="1" customBuiltin="1"/>
    <cellStyle name="Calculation" xfId="14033" builtinId="22" hidden="1" customBuiltin="1"/>
    <cellStyle name="Calculation" xfId="11056" builtinId="22" hidden="1" customBuiltin="1"/>
    <cellStyle name="Calculation" xfId="8784" builtinId="22" hidden="1" customBuiltin="1"/>
    <cellStyle name="Calculation" xfId="10823" builtinId="22" hidden="1" customBuiltin="1"/>
    <cellStyle name="Calculation" xfId="14485" builtinId="22" hidden="1" customBuiltin="1"/>
    <cellStyle name="Calculation" xfId="12489" builtinId="22" hidden="1" customBuiltin="1"/>
    <cellStyle name="Calculation" xfId="5889" builtinId="22" hidden="1" customBuiltin="1"/>
    <cellStyle name="Calculation" xfId="21820" builtinId="22" hidden="1" customBuiltin="1"/>
    <cellStyle name="Calculation" xfId="20102" builtinId="22" hidden="1" customBuiltin="1"/>
    <cellStyle name="Calculation" xfId="5418" builtinId="22" hidden="1" customBuiltin="1"/>
    <cellStyle name="Calculation" xfId="5023" builtinId="22" hidden="1" customBuiltin="1"/>
    <cellStyle name="Calculation" xfId="21871" builtinId="22" hidden="1" customBuiltin="1"/>
    <cellStyle name="Calculation" xfId="20865" builtinId="22" hidden="1" customBuiltin="1"/>
    <cellStyle name="Calculation" xfId="6233" builtinId="22" hidden="1" customBuiltin="1"/>
    <cellStyle name="Calculation" xfId="5886" builtinId="22" hidden="1" customBuiltin="1"/>
    <cellStyle name="Calculation" xfId="20538" builtinId="22" hidden="1" customBuiltin="1"/>
    <cellStyle name="Calculation" xfId="21844" builtinId="22" hidden="1" customBuiltin="1"/>
    <cellStyle name="Calculation" xfId="14635" builtinId="22" hidden="1" customBuiltin="1"/>
    <cellStyle name="Calculation" xfId="20783" builtinId="22" hidden="1" customBuiltin="1"/>
    <cellStyle name="Calculation" xfId="22505" builtinId="22" hidden="1" customBuiltin="1"/>
    <cellStyle name="Calculation" xfId="22542" builtinId="22" hidden="1" customBuiltin="1"/>
    <cellStyle name="Calculation" xfId="22577" builtinId="22" hidden="1" customBuiltin="1"/>
    <cellStyle name="Calculation" xfId="20287" builtinId="22" hidden="1" customBuiltin="1"/>
    <cellStyle name="Calculation" xfId="22640" builtinId="22" hidden="1" customBuiltin="1"/>
    <cellStyle name="Calculation" xfId="22673" builtinId="22" hidden="1" customBuiltin="1"/>
    <cellStyle name="Calculation" xfId="22708" builtinId="22" hidden="1" customBuiltin="1"/>
    <cellStyle name="Calculation" xfId="22741" builtinId="22" hidden="1" customBuiltin="1"/>
    <cellStyle name="Calculation" xfId="22771" builtinId="22" hidden="1" customBuiltin="1"/>
    <cellStyle name="Calculation" xfId="22775" builtinId="22" hidden="1" customBuiltin="1"/>
    <cellStyle name="Calculation" xfId="22749" builtinId="22" hidden="1" customBuiltin="1"/>
    <cellStyle name="Calculation" xfId="22778" builtinId="22" hidden="1" customBuiltin="1"/>
    <cellStyle name="Calculation" xfId="22827" builtinId="22" hidden="1" customBuiltin="1"/>
    <cellStyle name="Calculation" xfId="22863" builtinId="22" hidden="1" customBuiltin="1"/>
    <cellStyle name="Calculation" xfId="22897" builtinId="22" hidden="1" customBuiltin="1"/>
    <cellStyle name="Calculation" xfId="22937" builtinId="22" hidden="1" customBuiltin="1"/>
    <cellStyle name="Calculation" xfId="22982" builtinId="22" hidden="1" customBuiltin="1"/>
    <cellStyle name="Calculation" xfId="23015" builtinId="22" hidden="1" customBuiltin="1"/>
    <cellStyle name="Calculation" xfId="23050" builtinId="22" hidden="1" customBuiltin="1"/>
    <cellStyle name="Calculation" xfId="23083" builtinId="22" hidden="1" customBuiltin="1"/>
    <cellStyle name="Calculation" xfId="23113" builtinId="22" hidden="1" customBuiltin="1"/>
    <cellStyle name="Calculation" xfId="23117" builtinId="22" hidden="1" customBuiltin="1"/>
    <cellStyle name="Calculation" xfId="23091" builtinId="22" hidden="1" customBuiltin="1"/>
    <cellStyle name="Calculation" xfId="23120" builtinId="22" hidden="1" customBuiltin="1"/>
    <cellStyle name="Calculation" xfId="23169" builtinId="22" hidden="1" customBuiltin="1"/>
    <cellStyle name="Calculation" xfId="23205" builtinId="22" hidden="1" customBuiltin="1"/>
    <cellStyle name="Calculation" xfId="23239" builtinId="22" hidden="1" customBuiltin="1"/>
    <cellStyle name="Calculation" xfId="23275" builtinId="22" hidden="1" customBuiltin="1"/>
    <cellStyle name="Calculation" xfId="23343" builtinId="22" hidden="1" customBuiltin="1"/>
    <cellStyle name="Calculation" xfId="23364" builtinId="22" hidden="1" customBuiltin="1"/>
    <cellStyle name="Calculation" xfId="23387" builtinId="22" hidden="1" customBuiltin="1"/>
    <cellStyle name="Calculation" xfId="23409" builtinId="22" hidden="1" customBuiltin="1"/>
    <cellStyle name="Calculation" xfId="23430" builtinId="22" hidden="1" customBuiltin="1"/>
    <cellStyle name="Calculation" xfId="23461" builtinId="22" hidden="1" customBuiltin="1"/>
    <cellStyle name="Calculation" xfId="23656" builtinId="22" hidden="1" customBuiltin="1"/>
    <cellStyle name="Calculation" xfId="23678" builtinId="22" hidden="1" customBuiltin="1"/>
    <cellStyle name="Calculation" xfId="23704" builtinId="22" hidden="1" customBuiltin="1"/>
    <cellStyle name="Calculation" xfId="23730" builtinId="22" hidden="1" customBuiltin="1"/>
    <cellStyle name="Calculation" xfId="23754" builtinId="22" hidden="1" customBuiltin="1"/>
    <cellStyle name="Calculation" xfId="23647" builtinId="22" hidden="1" customBuiltin="1"/>
    <cellStyle name="Calculation" xfId="23794" builtinId="22" hidden="1" customBuiltin="1"/>
    <cellStyle name="Calculation" xfId="23824" builtinId="22" hidden="1" customBuiltin="1"/>
    <cellStyle name="Calculation" xfId="23859" builtinId="22" hidden="1" customBuiltin="1"/>
    <cellStyle name="Calculation" xfId="23891" builtinId="22" hidden="1" customBuiltin="1"/>
    <cellStyle name="Calculation" xfId="23922" builtinId="22" hidden="1" customBuiltin="1"/>
    <cellStyle name="Calculation" xfId="23926" builtinId="22" hidden="1" customBuiltin="1"/>
    <cellStyle name="Calculation" xfId="23899" builtinId="22" hidden="1" customBuiltin="1"/>
    <cellStyle name="Calculation" xfId="23929" builtinId="22" hidden="1" customBuiltin="1"/>
    <cellStyle name="Calculation" xfId="23971" builtinId="22" hidden="1" customBuiltin="1"/>
    <cellStyle name="Calculation" xfId="23997" builtinId="22" hidden="1" customBuiltin="1"/>
    <cellStyle name="Calculation" xfId="24021" builtinId="22" hidden="1" customBuiltin="1"/>
    <cellStyle name="Calculation" xfId="23780" builtinId="22" hidden="1" customBuiltin="1"/>
    <cellStyle name="Calculation" xfId="24067" builtinId="22" hidden="1" customBuiltin="1"/>
    <cellStyle name="Calculation" xfId="24095" builtinId="22" hidden="1" customBuiltin="1"/>
    <cellStyle name="Calculation" xfId="24127" builtinId="22" hidden="1" customBuiltin="1"/>
    <cellStyle name="Calculation" xfId="24157" builtinId="22" hidden="1" customBuiltin="1"/>
    <cellStyle name="Calculation" xfId="24184" builtinId="22" hidden="1" customBuiltin="1"/>
    <cellStyle name="Calculation" xfId="24188" builtinId="22" hidden="1" customBuiltin="1"/>
    <cellStyle name="Calculation" xfId="24165" builtinId="22" hidden="1" customBuiltin="1"/>
    <cellStyle name="Calculation" xfId="24191" builtinId="22" hidden="1" customBuiltin="1"/>
    <cellStyle name="Calculation" xfId="24228" builtinId="22" hidden="1" customBuiltin="1"/>
    <cellStyle name="Calculation" xfId="24252" builtinId="22" hidden="1" customBuiltin="1"/>
    <cellStyle name="Calculation" xfId="24275" builtinId="22" hidden="1" customBuiltin="1"/>
    <cellStyle name="Calculation" xfId="24302" builtinId="22" hidden="1" customBuiltin="1"/>
    <cellStyle name="Calculation" xfId="24341" builtinId="22" hidden="1" customBuiltin="1"/>
    <cellStyle name="Calculation" xfId="24369" builtinId="22" hidden="1" customBuiltin="1"/>
    <cellStyle name="Calculation" xfId="24401" builtinId="22" hidden="1" customBuiltin="1"/>
    <cellStyle name="Calculation" xfId="24431" builtinId="22" hidden="1" customBuiltin="1"/>
    <cellStyle name="Calculation" xfId="24458" builtinId="22" hidden="1" customBuiltin="1"/>
    <cellStyle name="Calculation" xfId="24462" builtinId="22" hidden="1" customBuiltin="1"/>
    <cellStyle name="Calculation" xfId="24439" builtinId="22" hidden="1" customBuiltin="1"/>
    <cellStyle name="Calculation" xfId="24465" builtinId="22" hidden="1" customBuiltin="1"/>
    <cellStyle name="Calculation" xfId="24502" builtinId="22" hidden="1" customBuiltin="1"/>
    <cellStyle name="Calculation" xfId="24527" builtinId="22" hidden="1" customBuiltin="1"/>
    <cellStyle name="Calculation" xfId="24550" builtinId="22" hidden="1" customBuiltin="1"/>
    <cellStyle name="Calculation" xfId="24573" builtinId="22" hidden="1" customBuiltin="1"/>
    <cellStyle name="Calculation" xfId="23579" builtinId="22" hidden="1" customBuiltin="1"/>
    <cellStyle name="Calculation" xfId="23522" builtinId="22" hidden="1" customBuiltin="1"/>
    <cellStyle name="Calculation" xfId="23526" builtinId="22" hidden="1" customBuiltin="1"/>
    <cellStyle name="Calculation" xfId="23583" builtinId="22" hidden="1" customBuiltin="1"/>
    <cellStyle name="Calculation" xfId="23562" builtinId="22" hidden="1" customBuiltin="1"/>
    <cellStyle name="Calculation" xfId="23601" builtinId="22" hidden="1" customBuiltin="1"/>
    <cellStyle name="Calculation" xfId="24725" builtinId="22" hidden="1" customBuiltin="1"/>
    <cellStyle name="Calculation" xfId="24746" builtinId="22" hidden="1" customBuiltin="1"/>
    <cellStyle name="Calculation" xfId="24769" builtinId="22" hidden="1" customBuiltin="1"/>
    <cellStyle name="Calculation" xfId="24790" builtinId="22" hidden="1" customBuiltin="1"/>
    <cellStyle name="Calculation" xfId="24811" builtinId="22" hidden="1" customBuiltin="1"/>
    <cellStyle name="Calculation" xfId="24718" builtinId="22" hidden="1" customBuiltin="1"/>
    <cellStyle name="Calculation" xfId="24845" builtinId="22" hidden="1" customBuiltin="1"/>
    <cellStyle name="Calculation" xfId="24874" builtinId="22" hidden="1" customBuiltin="1"/>
    <cellStyle name="Calculation" xfId="24909" builtinId="22" hidden="1" customBuiltin="1"/>
    <cellStyle name="Calculation" xfId="24939" builtinId="22" hidden="1" customBuiltin="1"/>
    <cellStyle name="Calculation" xfId="24970" builtinId="22" hidden="1" customBuiltin="1"/>
    <cellStyle name="Calculation" xfId="24974" builtinId="22" hidden="1" customBuiltin="1"/>
    <cellStyle name="Calculation" xfId="24947" builtinId="22" hidden="1" customBuiltin="1"/>
    <cellStyle name="Calculation" xfId="24977" builtinId="22" hidden="1" customBuiltin="1"/>
    <cellStyle name="Calculation" xfId="25018" builtinId="22" hidden="1" customBuiltin="1"/>
    <cellStyle name="Calculation" xfId="25041" builtinId="22" hidden="1" customBuiltin="1"/>
    <cellStyle name="Calculation" xfId="25065" builtinId="22" hidden="1" customBuiltin="1"/>
    <cellStyle name="Calculation" xfId="24833" builtinId="22" hidden="1" customBuiltin="1"/>
    <cellStyle name="Calculation" xfId="25110" builtinId="22" hidden="1" customBuiltin="1"/>
    <cellStyle name="Calculation" xfId="25138" builtinId="22" hidden="1" customBuiltin="1"/>
    <cellStyle name="Calculation" xfId="25170" builtinId="22" hidden="1" customBuiltin="1"/>
    <cellStyle name="Calculation" xfId="25199" builtinId="22" hidden="1" customBuiltin="1"/>
    <cellStyle name="Calculation" xfId="25226" builtinId="22" hidden="1" customBuiltin="1"/>
    <cellStyle name="Calculation" xfId="25230" builtinId="22" hidden="1" customBuiltin="1"/>
    <cellStyle name="Calculation" xfId="25207" builtinId="22" hidden="1" customBuiltin="1"/>
    <cellStyle name="Calculation" xfId="25233" builtinId="22" hidden="1" customBuiltin="1"/>
    <cellStyle name="Calculation" xfId="25268" builtinId="22" hidden="1" customBuiltin="1"/>
    <cellStyle name="Calculation" xfId="25292" builtinId="22" hidden="1" customBuiltin="1"/>
    <cellStyle name="Calculation" xfId="25316" builtinId="22" hidden="1" customBuiltin="1"/>
    <cellStyle name="Calculation" xfId="25344" builtinId="22" hidden="1" customBuiltin="1"/>
    <cellStyle name="Calculation" xfId="25381" builtinId="22" hidden="1" customBuiltin="1"/>
    <cellStyle name="Calculation" xfId="25409" builtinId="22" hidden="1" customBuiltin="1"/>
    <cellStyle name="Calculation" xfId="25441" builtinId="22" hidden="1" customBuiltin="1"/>
    <cellStyle name="Calculation" xfId="25470" builtinId="22" hidden="1" customBuiltin="1"/>
    <cellStyle name="Calculation" xfId="25497" builtinId="22" hidden="1" customBuiltin="1"/>
    <cellStyle name="Calculation" xfId="25501" builtinId="22" hidden="1" customBuiltin="1"/>
    <cellStyle name="Calculation" xfId="25478" builtinId="22" hidden="1" customBuiltin="1"/>
    <cellStyle name="Calculation" xfId="25504" builtinId="22" hidden="1" customBuiltin="1"/>
    <cellStyle name="Calculation" xfId="25541" builtinId="22" hidden="1" customBuiltin="1"/>
    <cellStyle name="Calculation" xfId="25564" builtinId="22" hidden="1" customBuiltin="1"/>
    <cellStyle name="Calculation" xfId="25587" builtinId="22" hidden="1" customBuiltin="1"/>
    <cellStyle name="Calculation" xfId="25610" builtinId="22" hidden="1" customBuiltin="1"/>
    <cellStyle name="Calculation" xfId="20470" builtinId="22" hidden="1" customBuiltin="1"/>
    <cellStyle name="Calculation" xfId="14415" builtinId="22" hidden="1" customBuiltin="1"/>
    <cellStyle name="Calculation" xfId="16945" builtinId="22" hidden="1" customBuiltin="1"/>
    <cellStyle name="Calculation" xfId="14548" builtinId="22" hidden="1" customBuiltin="1"/>
    <cellStyle name="Calculation" xfId="19158" builtinId="22" hidden="1" customBuiltin="1"/>
    <cellStyle name="Calculation" xfId="14895" builtinId="22" hidden="1" customBuiltin="1"/>
    <cellStyle name="Calculation" xfId="7665" builtinId="22" hidden="1" customBuiltin="1"/>
    <cellStyle name="Calculation" xfId="8248" builtinId="22" hidden="1" customBuiltin="1"/>
    <cellStyle name="Calculation" xfId="25000" builtinId="22" hidden="1" customBuiltin="1"/>
    <cellStyle name="Calculation" xfId="23326" builtinId="22" hidden="1" customBuiltin="1"/>
    <cellStyle name="Calculation" xfId="20108" builtinId="22" hidden="1" customBuiltin="1"/>
    <cellStyle name="Calculation" xfId="14461" builtinId="22" hidden="1" customBuiltin="1"/>
    <cellStyle name="Calculation" xfId="25050" builtinId="22" hidden="1" customBuiltin="1"/>
    <cellStyle name="Calculation" xfId="24056" builtinId="22" hidden="1" customBuiltin="1"/>
    <cellStyle name="Calculation" xfId="14130" builtinId="22" hidden="1" customBuiltin="1"/>
    <cellStyle name="Calculation" xfId="13969" builtinId="22" hidden="1" customBuiltin="1"/>
    <cellStyle name="Calculation" xfId="23736" builtinId="22" hidden="1" customBuiltin="1"/>
    <cellStyle name="Calculation" xfId="25024" builtinId="22" hidden="1" customBuiltin="1"/>
    <cellStyle name="Calculation" xfId="14179" builtinId="22" hidden="1" customBuiltin="1"/>
    <cellStyle name="Calculation" xfId="23977" builtinId="22" hidden="1" customBuiltin="1"/>
    <cellStyle name="Calculation" xfId="25672" builtinId="22" hidden="1" customBuiltin="1"/>
    <cellStyle name="Calculation" xfId="25708" builtinId="22" hidden="1" customBuiltin="1"/>
    <cellStyle name="Calculation" xfId="25743" builtinId="22" hidden="1" customBuiltin="1"/>
    <cellStyle name="Calculation" xfId="23492" builtinId="22" hidden="1" customBuiltin="1"/>
    <cellStyle name="Calculation" xfId="25806" builtinId="22" hidden="1" customBuiltin="1"/>
    <cellStyle name="Calculation" xfId="25839" builtinId="22" hidden="1" customBuiltin="1"/>
    <cellStyle name="Calculation" xfId="25874" builtinId="22" hidden="1" customBuiltin="1"/>
    <cellStyle name="Calculation" xfId="25907" builtinId="22" hidden="1" customBuiltin="1"/>
    <cellStyle name="Calculation" xfId="25937" builtinId="22" hidden="1" customBuiltin="1"/>
    <cellStyle name="Calculation" xfId="25941" builtinId="22" hidden="1" customBuiltin="1"/>
    <cellStyle name="Calculation" xfId="25915" builtinId="22" hidden="1" customBuiltin="1"/>
    <cellStyle name="Calculation" xfId="25944" builtinId="22" hidden="1" customBuiltin="1"/>
    <cellStyle name="Calculation" xfId="25993" builtinId="22" hidden="1" customBuiltin="1"/>
    <cellStyle name="Calculation" xfId="26029" builtinId="22" hidden="1" customBuiltin="1"/>
    <cellStyle name="Calculation" xfId="26063" builtinId="22" hidden="1" customBuiltin="1"/>
    <cellStyle name="Calculation" xfId="26100" builtinId="22" hidden="1" customBuiltin="1"/>
    <cellStyle name="Calculation" xfId="26138" builtinId="22" hidden="1" customBuiltin="1"/>
    <cellStyle name="Calculation" xfId="26166" builtinId="22" hidden="1" customBuiltin="1"/>
    <cellStyle name="Calculation" xfId="26198" builtinId="22" hidden="1" customBuiltin="1"/>
    <cellStyle name="Calculation" xfId="26228" builtinId="22" hidden="1" customBuiltin="1"/>
    <cellStyle name="Calculation" xfId="26255" builtinId="22" hidden="1" customBuiltin="1"/>
    <cellStyle name="Calculation" xfId="26259" builtinId="22" hidden="1" customBuiltin="1"/>
    <cellStyle name="Calculation" xfId="26236" builtinId="22" hidden="1" customBuiltin="1"/>
    <cellStyle name="Calculation" xfId="26262" builtinId="22" hidden="1" customBuiltin="1"/>
    <cellStyle name="Calculation" xfId="26296" builtinId="22" hidden="1" customBuiltin="1"/>
    <cellStyle name="Calculation" xfId="26319" builtinId="22" hidden="1" customBuiltin="1"/>
    <cellStyle name="Calculation" xfId="26340" builtinId="22" hidden="1" customBuiltin="1"/>
    <cellStyle name="Calculation" xfId="26362" builtinId="22" hidden="1" customBuiltin="1"/>
    <cellStyle name="Calculation" xfId="26384" builtinId="22" hidden="1" customBuiltin="1"/>
    <cellStyle name="Calculation" xfId="26405" builtinId="22" hidden="1" customBuiltin="1"/>
    <cellStyle name="Calculation" xfId="26427" builtinId="22" hidden="1" customBuiltin="1"/>
    <cellStyle name="Calculation" xfId="26449" builtinId="22" hidden="1" customBuiltin="1"/>
    <cellStyle name="Calculation" xfId="26470" builtinId="22" hidden="1" customBuiltin="1"/>
    <cellStyle name="Calculation" xfId="26495" builtinId="22" hidden="1" customBuiltin="1"/>
    <cellStyle name="Calculation" xfId="26674" builtinId="22" hidden="1" customBuiltin="1"/>
    <cellStyle name="Calculation" xfId="26695" builtinId="22" hidden="1" customBuiltin="1"/>
    <cellStyle name="Calculation" xfId="26718" builtinId="22" hidden="1" customBuiltin="1"/>
    <cellStyle name="Calculation" xfId="26740" builtinId="22" hidden="1" customBuiltin="1"/>
    <cellStyle name="Calculation" xfId="26761" builtinId="22" hidden="1" customBuiltin="1"/>
    <cellStyle name="Calculation" xfId="26666" builtinId="22" hidden="1" customBuiltin="1"/>
    <cellStyle name="Calculation" xfId="26794" builtinId="22" hidden="1" customBuiltin="1"/>
    <cellStyle name="Calculation" xfId="26822" builtinId="22" hidden="1" customBuiltin="1"/>
    <cellStyle name="Calculation" xfId="26857" builtinId="22" hidden="1" customBuiltin="1"/>
    <cellStyle name="Calculation" xfId="26887" builtinId="22" hidden="1" customBuiltin="1"/>
    <cellStyle name="Calculation" xfId="26918" builtinId="22" hidden="1" customBuiltin="1"/>
    <cellStyle name="Calculation" xfId="26922" builtinId="22" hidden="1" customBuiltin="1"/>
    <cellStyle name="Calculation" xfId="26895" builtinId="22" hidden="1" customBuiltin="1"/>
    <cellStyle name="Calculation" xfId="26925" builtinId="22" hidden="1" customBuiltin="1"/>
    <cellStyle name="Calculation" xfId="26964" builtinId="22" hidden="1" customBuiltin="1"/>
    <cellStyle name="Calculation" xfId="26986" builtinId="22" hidden="1" customBuiltin="1"/>
    <cellStyle name="Calculation" xfId="27007" builtinId="22" hidden="1" customBuiltin="1"/>
    <cellStyle name="Calculation" xfId="26782" builtinId="22" hidden="1" customBuiltin="1"/>
    <cellStyle name="Calculation" xfId="27049" builtinId="22" hidden="1" customBuiltin="1"/>
    <cellStyle name="Calculation" xfId="27076" builtinId="22" hidden="1" customBuiltin="1"/>
    <cellStyle name="Calculation" xfId="27108" builtinId="22" hidden="1" customBuiltin="1"/>
    <cellStyle name="Calculation" xfId="27137" builtinId="22" hidden="1" customBuiltin="1"/>
    <cellStyle name="Calculation" xfId="27164" builtinId="22" hidden="1" customBuiltin="1"/>
    <cellStyle name="Calculation" xfId="27168" builtinId="22" hidden="1" customBuiltin="1"/>
    <cellStyle name="Calculation" xfId="27145" builtinId="22" hidden="1" customBuiltin="1"/>
    <cellStyle name="Calculation" xfId="27171" builtinId="22" hidden="1" customBuiltin="1"/>
    <cellStyle name="Calculation" xfId="27205" builtinId="22" hidden="1" customBuiltin="1"/>
    <cellStyle name="Calculation" xfId="27227" builtinId="22" hidden="1" customBuiltin="1"/>
    <cellStyle name="Calculation" xfId="27248" builtinId="22" hidden="1" customBuiltin="1"/>
    <cellStyle name="Calculation" xfId="27272" builtinId="22" hidden="1" customBuiltin="1"/>
    <cellStyle name="Calculation" xfId="27309" builtinId="22" hidden="1" customBuiltin="1"/>
    <cellStyle name="Calculation" xfId="27336" builtinId="22" hidden="1" customBuiltin="1"/>
    <cellStyle name="Calculation" xfId="27368" builtinId="22" hidden="1" customBuiltin="1"/>
    <cellStyle name="Calculation" xfId="27397" builtinId="22" hidden="1" customBuiltin="1"/>
    <cellStyle name="Calculation" xfId="27424" builtinId="22" hidden="1" customBuiltin="1"/>
    <cellStyle name="Calculation" xfId="27428" builtinId="22" hidden="1" customBuiltin="1"/>
    <cellStyle name="Calculation" xfId="27405" builtinId="22" hidden="1" customBuiltin="1"/>
    <cellStyle name="Calculation" xfId="27431" builtinId="22" hidden="1" customBuiltin="1"/>
    <cellStyle name="Calculation" xfId="27465" builtinId="22" hidden="1" customBuiltin="1"/>
    <cellStyle name="Calculation" xfId="27487" builtinId="22" hidden="1" customBuiltin="1"/>
    <cellStyle name="Calculation" xfId="27508" builtinId="22" hidden="1" customBuiltin="1"/>
    <cellStyle name="Calculation" xfId="27529" builtinId="22" hidden="1" customBuiltin="1"/>
    <cellStyle name="Calculation" xfId="26603" builtinId="22" hidden="1" customBuiltin="1"/>
    <cellStyle name="Calculation" xfId="26552" builtinId="22" hidden="1" customBuiltin="1"/>
    <cellStyle name="Calculation" xfId="26556" builtinId="22" hidden="1" customBuiltin="1"/>
    <cellStyle name="Calculation" xfId="26607" builtinId="22" hidden="1" customBuiltin="1"/>
    <cellStyle name="Calculation" xfId="26586" builtinId="22" hidden="1" customBuiltin="1"/>
    <cellStyle name="Calculation" xfId="26624" builtinId="22" hidden="1" customBuiltin="1"/>
    <cellStyle name="Calculation" xfId="27582" builtinId="22" hidden="1" customBuiltin="1"/>
    <cellStyle name="Calculation" xfId="27603" builtinId="22" hidden="1" customBuiltin="1"/>
    <cellStyle name="Calculation" xfId="27626" builtinId="22" hidden="1" customBuiltin="1"/>
    <cellStyle name="Calculation" xfId="27647" builtinId="22" hidden="1" customBuiltin="1"/>
    <cellStyle name="Calculation" xfId="27668" builtinId="22" hidden="1" customBuiltin="1"/>
    <cellStyle name="Calculation" xfId="27575" builtinId="22" hidden="1" customBuiltin="1"/>
    <cellStyle name="Calculation" xfId="27700" builtinId="22" hidden="1" customBuiltin="1"/>
    <cellStyle name="Calculation" xfId="27728" builtinId="22" hidden="1" customBuiltin="1"/>
    <cellStyle name="Calculation" xfId="27763" builtinId="22" hidden="1" customBuiltin="1"/>
    <cellStyle name="Calculation" xfId="27792" builtinId="22" hidden="1" customBuiltin="1"/>
    <cellStyle name="Calculation" xfId="27823" builtinId="22" hidden="1" customBuiltin="1"/>
    <cellStyle name="Calculation" xfId="27827" builtinId="22" hidden="1" customBuiltin="1"/>
    <cellStyle name="Calculation" xfId="27800" builtinId="22" hidden="1" customBuiltin="1"/>
    <cellStyle name="Calculation" xfId="27830" builtinId="22" hidden="1" customBuiltin="1"/>
    <cellStyle name="Calculation" xfId="27869" builtinId="22" hidden="1" customBuiltin="1"/>
    <cellStyle name="Calculation" xfId="27890" builtinId="22" hidden="1" customBuiltin="1"/>
    <cellStyle name="Calculation" xfId="27911" builtinId="22" hidden="1" customBuiltin="1"/>
    <cellStyle name="Calculation" xfId="27689" builtinId="22" hidden="1" customBuiltin="1"/>
    <cellStyle name="Calculation" xfId="27951" builtinId="22" hidden="1" customBuiltin="1"/>
    <cellStyle name="Calculation" xfId="27978" builtinId="22" hidden="1" customBuiltin="1"/>
    <cellStyle name="Calculation" xfId="28010" builtinId="22" hidden="1" customBuiltin="1"/>
    <cellStyle name="Calculation" xfId="28038" builtinId="22" hidden="1" customBuiltin="1"/>
    <cellStyle name="Calculation" xfId="28065" builtinId="22" hidden="1" customBuiltin="1"/>
    <cellStyle name="Calculation" xfId="28069" builtinId="22" hidden="1" customBuiltin="1"/>
    <cellStyle name="Calculation" xfId="28046" builtinId="22" hidden="1" customBuiltin="1"/>
    <cellStyle name="Calculation" xfId="28072" builtinId="22" hidden="1" customBuiltin="1"/>
    <cellStyle name="Calculation" xfId="28106" builtinId="22" hidden="1" customBuiltin="1"/>
    <cellStyle name="Calculation" xfId="28127" builtinId="22" hidden="1" customBuiltin="1"/>
    <cellStyle name="Calculation" xfId="28148" builtinId="22" hidden="1" customBuiltin="1"/>
    <cellStyle name="Calculation" xfId="28172" builtinId="22" hidden="1" customBuiltin="1"/>
    <cellStyle name="Calculation" xfId="28207" builtinId="22" hidden="1" customBuiltin="1"/>
    <cellStyle name="Calculation" xfId="28234" builtinId="22" hidden="1" customBuiltin="1"/>
    <cellStyle name="Calculation" xfId="28266" builtinId="22" hidden="1" customBuiltin="1"/>
    <cellStyle name="Calculation" xfId="28294" builtinId="22" hidden="1" customBuiltin="1"/>
    <cellStyle name="Calculation" xfId="28321" builtinId="22" hidden="1" customBuiltin="1"/>
    <cellStyle name="Calculation" xfId="28325" builtinId="22" hidden="1" customBuiltin="1"/>
    <cellStyle name="Calculation" xfId="28302" builtinId="22" hidden="1" customBuiltin="1"/>
    <cellStyle name="Calculation" xfId="28328" builtinId="22" hidden="1" customBuiltin="1"/>
    <cellStyle name="Calculation" xfId="28362" builtinId="22" hidden="1" customBuiltin="1"/>
    <cellStyle name="Calculation" xfId="28383" builtinId="22" hidden="1" customBuiltin="1"/>
    <cellStyle name="Calculation" xfId="28404" builtinId="22" hidden="1" customBuiltin="1"/>
    <cellStyle name="Calculation" xfId="28425" builtinId="22" hidden="1" customBuiltin="1"/>
    <cellStyle name="Check Cell" xfId="15" builtinId="23" hidden="1" customBuiltin="1"/>
    <cellStyle name="Check Cell" xfId="64" builtinId="23" hidden="1" customBuiltin="1"/>
    <cellStyle name="Check Cell" xfId="99" builtinId="23" hidden="1" customBuiltin="1"/>
    <cellStyle name="Check Cell" xfId="141" builtinId="23" hidden="1" customBuiltin="1"/>
    <cellStyle name="Check Cell" xfId="184" builtinId="23" hidden="1" customBuiltin="1"/>
    <cellStyle name="Check Cell" xfId="218" builtinId="23" hidden="1" customBuiltin="1"/>
    <cellStyle name="Check Cell" xfId="255" builtinId="23" hidden="1" customBuiltin="1"/>
    <cellStyle name="Check Cell" xfId="292" builtinId="23" hidden="1" customBuiltin="1"/>
    <cellStyle name="Check Cell" xfId="326" builtinId="23" hidden="1" customBuiltin="1"/>
    <cellStyle name="Check Cell" xfId="361" builtinId="23" hidden="1" customBuiltin="1"/>
    <cellStyle name="Check Cell" xfId="449" builtinId="23" hidden="1" customBuiltin="1"/>
    <cellStyle name="Check Cell" xfId="483" builtinId="23" hidden="1" customBuiltin="1"/>
    <cellStyle name="Check Cell" xfId="519" builtinId="23" hidden="1" customBuiltin="1"/>
    <cellStyle name="Check Cell" xfId="555" builtinId="23" hidden="1" customBuiltin="1"/>
    <cellStyle name="Check Cell" xfId="589" builtinId="23" hidden="1" customBuiltin="1"/>
    <cellStyle name="Check Cell" xfId="442" builtinId="23" hidden="1" customBuiltin="1"/>
    <cellStyle name="Check Cell" xfId="640" builtinId="23" hidden="1" customBuiltin="1"/>
    <cellStyle name="Check Cell" xfId="674" builtinId="23" hidden="1" customBuiltin="1"/>
    <cellStyle name="Check Cell" xfId="712" builtinId="23" hidden="1" customBuiltin="1"/>
    <cellStyle name="Check Cell" xfId="747" builtinId="23" hidden="1" customBuiltin="1"/>
    <cellStyle name="Check Cell" xfId="781" builtinId="23" hidden="1" customBuiltin="1"/>
    <cellStyle name="Check Cell" xfId="714" builtinId="23" hidden="1" customBuiltin="1"/>
    <cellStyle name="Check Cell" xfId="680" builtinId="23" hidden="1" customBuiltin="1"/>
    <cellStyle name="Check Cell" xfId="717" builtinId="23" hidden="1" customBuiltin="1"/>
    <cellStyle name="Check Cell" xfId="843" builtinId="23" hidden="1" customBuiltin="1"/>
    <cellStyle name="Check Cell" xfId="879" builtinId="23" hidden="1" customBuiltin="1"/>
    <cellStyle name="Check Cell" xfId="914" builtinId="23" hidden="1" customBuiltin="1"/>
    <cellStyle name="Check Cell" xfId="794" builtinId="23" hidden="1" customBuiltin="1"/>
    <cellStyle name="Check Cell" xfId="977" builtinId="23" hidden="1" customBuiltin="1"/>
    <cellStyle name="Check Cell" xfId="1010" builtinId="23" hidden="1" customBuiltin="1"/>
    <cellStyle name="Check Cell" xfId="1045" builtinId="23" hidden="1" customBuiltin="1"/>
    <cellStyle name="Check Cell" xfId="1078" builtinId="23" hidden="1" customBuiltin="1"/>
    <cellStyle name="Check Cell" xfId="1108" builtinId="23" hidden="1" customBuiltin="1"/>
    <cellStyle name="Check Cell" xfId="1047" builtinId="23" hidden="1" customBuiltin="1"/>
    <cellStyle name="Check Cell" xfId="1016" builtinId="23" hidden="1" customBuiltin="1"/>
    <cellStyle name="Check Cell" xfId="1050" builtinId="23" hidden="1" customBuiltin="1"/>
    <cellStyle name="Check Cell" xfId="1164" builtinId="23" hidden="1" customBuiltin="1"/>
    <cellStyle name="Check Cell" xfId="1200" builtinId="23" hidden="1" customBuiltin="1"/>
    <cellStyle name="Check Cell" xfId="1234" builtinId="23" hidden="1" customBuiltin="1"/>
    <cellStyle name="Check Cell" xfId="1274" builtinId="23" hidden="1" customBuiltin="1"/>
    <cellStyle name="Check Cell" xfId="1319" builtinId="23" hidden="1" customBuiltin="1"/>
    <cellStyle name="Check Cell" xfId="1352" builtinId="23" hidden="1" customBuiltin="1"/>
    <cellStyle name="Check Cell" xfId="1387" builtinId="23" hidden="1" customBuiltin="1"/>
    <cellStyle name="Check Cell" xfId="1420" builtinId="23" hidden="1" customBuiltin="1"/>
    <cellStyle name="Check Cell" xfId="1450" builtinId="23" hidden="1" customBuiltin="1"/>
    <cellStyle name="Check Cell" xfId="1389" builtinId="23" hidden="1" customBuiltin="1"/>
    <cellStyle name="Check Cell" xfId="1358" builtinId="23" hidden="1" customBuiltin="1"/>
    <cellStyle name="Check Cell" xfId="1392" builtinId="23" hidden="1" customBuiltin="1"/>
    <cellStyle name="Check Cell" xfId="1506" builtinId="23" hidden="1" customBuiltin="1"/>
    <cellStyle name="Check Cell" xfId="1542" builtinId="23" hidden="1" customBuiltin="1"/>
    <cellStyle name="Check Cell" xfId="1576" builtinId="23" hidden="1" customBuiltin="1"/>
    <cellStyle name="Check Cell" xfId="1611" builtinId="23" hidden="1" customBuiltin="1"/>
    <cellStyle name="Check Cell" xfId="1732" builtinId="23" hidden="1" customBuiltin="1"/>
    <cellStyle name="Check Cell" xfId="1753" builtinId="23" hidden="1" customBuiltin="1"/>
    <cellStyle name="Check Cell" xfId="1775" builtinId="23" hidden="1" customBuiltin="1"/>
    <cellStyle name="Check Cell" xfId="1797" builtinId="23" hidden="1" customBuiltin="1"/>
    <cellStyle name="Check Cell" xfId="1818" builtinId="23" hidden="1" customBuiltin="1"/>
    <cellStyle name="Check Cell" xfId="1843" builtinId="23" hidden="1" customBuiltin="1"/>
    <cellStyle name="Check Cell" xfId="2022" builtinId="23" hidden="1" customBuiltin="1"/>
    <cellStyle name="Check Cell" xfId="2043" builtinId="23" hidden="1" customBuiltin="1"/>
    <cellStyle name="Check Cell" xfId="2066" builtinId="23" hidden="1" customBuiltin="1"/>
    <cellStyle name="Check Cell" xfId="2088" builtinId="23" hidden="1" customBuiltin="1"/>
    <cellStyle name="Check Cell" xfId="2109" builtinId="23" hidden="1" customBuiltin="1"/>
    <cellStyle name="Check Cell" xfId="2015" builtinId="23" hidden="1" customBuiltin="1"/>
    <cellStyle name="Check Cell" xfId="2142" builtinId="23" hidden="1" customBuiltin="1"/>
    <cellStyle name="Check Cell" xfId="2170" builtinId="23" hidden="1" customBuiltin="1"/>
    <cellStyle name="Check Cell" xfId="2205" builtinId="23" hidden="1" customBuiltin="1"/>
    <cellStyle name="Check Cell" xfId="2235" builtinId="23" hidden="1" customBuiltin="1"/>
    <cellStyle name="Check Cell" xfId="2266" builtinId="23" hidden="1" customBuiltin="1"/>
    <cellStyle name="Check Cell" xfId="2207" builtinId="23" hidden="1" customBuiltin="1"/>
    <cellStyle name="Check Cell" xfId="2176" builtinId="23" hidden="1" customBuiltin="1"/>
    <cellStyle name="Check Cell" xfId="2210" builtinId="23" hidden="1" customBuiltin="1"/>
    <cellStyle name="Check Cell" xfId="2312" builtinId="23" hidden="1" customBuiltin="1"/>
    <cellStyle name="Check Cell" xfId="2334" builtinId="23" hidden="1" customBuiltin="1"/>
    <cellStyle name="Check Cell" xfId="2355" builtinId="23" hidden="1" customBuiltin="1"/>
    <cellStyle name="Check Cell" xfId="2278" builtinId="23" hidden="1" customBuiltin="1"/>
    <cellStyle name="Check Cell" xfId="2397" builtinId="23" hidden="1" customBuiltin="1"/>
    <cellStyle name="Check Cell" xfId="2424" builtinId="23" hidden="1" customBuiltin="1"/>
    <cellStyle name="Check Cell" xfId="2456" builtinId="23" hidden="1" customBuiltin="1"/>
    <cellStyle name="Check Cell" xfId="2485" builtinId="23" hidden="1" customBuiltin="1"/>
    <cellStyle name="Check Cell" xfId="2512" builtinId="23" hidden="1" customBuiltin="1"/>
    <cellStyle name="Check Cell" xfId="2458" builtinId="23" hidden="1" customBuiltin="1"/>
    <cellStyle name="Check Cell" xfId="2430" builtinId="23" hidden="1" customBuiltin="1"/>
    <cellStyle name="Check Cell" xfId="2461" builtinId="23" hidden="1" customBuiltin="1"/>
    <cellStyle name="Check Cell" xfId="2553" builtinId="23" hidden="1" customBuiltin="1"/>
    <cellStyle name="Check Cell" xfId="2575" builtinId="23" hidden="1" customBuiltin="1"/>
    <cellStyle name="Check Cell" xfId="2596" builtinId="23" hidden="1" customBuiltin="1"/>
    <cellStyle name="Check Cell" xfId="2620" builtinId="23" hidden="1" customBuiltin="1"/>
    <cellStyle name="Check Cell" xfId="2657" builtinId="23" hidden="1" customBuiltin="1"/>
    <cellStyle name="Check Cell" xfId="2684" builtinId="23" hidden="1" customBuiltin="1"/>
    <cellStyle name="Check Cell" xfId="2716" builtinId="23" hidden="1" customBuiltin="1"/>
    <cellStyle name="Check Cell" xfId="2745" builtinId="23" hidden="1" customBuiltin="1"/>
    <cellStyle name="Check Cell" xfId="2772" builtinId="23" hidden="1" customBuiltin="1"/>
    <cellStyle name="Check Cell" xfId="2718" builtinId="23" hidden="1" customBuiltin="1"/>
    <cellStyle name="Check Cell" xfId="2690" builtinId="23" hidden="1" customBuiltin="1"/>
    <cellStyle name="Check Cell" xfId="2721" builtinId="23" hidden="1" customBuiltin="1"/>
    <cellStyle name="Check Cell" xfId="2813" builtinId="23" hidden="1" customBuiltin="1"/>
    <cellStyle name="Check Cell" xfId="2835" builtinId="23" hidden="1" customBuiltin="1"/>
    <cellStyle name="Check Cell" xfId="2856" builtinId="23" hidden="1" customBuiltin="1"/>
    <cellStyle name="Check Cell" xfId="2877" builtinId="23" hidden="1" customBuiltin="1"/>
    <cellStyle name="Check Cell" xfId="1900" builtinId="23" hidden="1" customBuiltin="1"/>
    <cellStyle name="Check Cell" xfId="1919" builtinId="23" hidden="1" customBuiltin="1"/>
    <cellStyle name="Check Cell" xfId="1927" builtinId="23" hidden="1" customBuiltin="1"/>
    <cellStyle name="Check Cell" xfId="1896" builtinId="23" hidden="1" customBuiltin="1"/>
    <cellStyle name="Check Cell" xfId="1980" builtinId="23" hidden="1" customBuiltin="1"/>
    <cellStyle name="Check Cell" xfId="1929" builtinId="23" hidden="1" customBuiltin="1"/>
    <cellStyle name="Check Cell" xfId="3029" builtinId="23" hidden="1" customBuiltin="1"/>
    <cellStyle name="Check Cell" xfId="3050" builtinId="23" hidden="1" customBuiltin="1"/>
    <cellStyle name="Check Cell" xfId="3073" builtinId="23" hidden="1" customBuiltin="1"/>
    <cellStyle name="Check Cell" xfId="3094" builtinId="23" hidden="1" customBuiltin="1"/>
    <cellStyle name="Check Cell" xfId="3115" builtinId="23" hidden="1" customBuiltin="1"/>
    <cellStyle name="Check Cell" xfId="3022" builtinId="23" hidden="1" customBuiltin="1"/>
    <cellStyle name="Check Cell" xfId="3147" builtinId="23" hidden="1" customBuiltin="1"/>
    <cellStyle name="Check Cell" xfId="3175" builtinId="23" hidden="1" customBuiltin="1"/>
    <cellStyle name="Check Cell" xfId="3210" builtinId="23" hidden="1" customBuiltin="1"/>
    <cellStyle name="Check Cell" xfId="3239" builtinId="23" hidden="1" customBuiltin="1"/>
    <cellStyle name="Check Cell" xfId="3270" builtinId="23" hidden="1" customBuiltin="1"/>
    <cellStyle name="Check Cell" xfId="3212" builtinId="23" hidden="1" customBuiltin="1"/>
    <cellStyle name="Check Cell" xfId="3181" builtinId="23" hidden="1" customBuiltin="1"/>
    <cellStyle name="Check Cell" xfId="3215" builtinId="23" hidden="1" customBuiltin="1"/>
    <cellStyle name="Check Cell" xfId="3316" builtinId="23" hidden="1" customBuiltin="1"/>
    <cellStyle name="Check Cell" xfId="3337" builtinId="23" hidden="1" customBuiltin="1"/>
    <cellStyle name="Check Cell" xfId="3358" builtinId="23" hidden="1" customBuiltin="1"/>
    <cellStyle name="Check Cell" xfId="3282" builtinId="23" hidden="1" customBuiltin="1"/>
    <cellStyle name="Check Cell" xfId="3398" builtinId="23" hidden="1" customBuiltin="1"/>
    <cellStyle name="Check Cell" xfId="3425" builtinId="23" hidden="1" customBuiltin="1"/>
    <cellStyle name="Check Cell" xfId="3457" builtinId="23" hidden="1" customBuiltin="1"/>
    <cellStyle name="Check Cell" xfId="3485" builtinId="23" hidden="1" customBuiltin="1"/>
    <cellStyle name="Check Cell" xfId="3512" builtinId="23" hidden="1" customBuiltin="1"/>
    <cellStyle name="Check Cell" xfId="3459" builtinId="23" hidden="1" customBuiltin="1"/>
    <cellStyle name="Check Cell" xfId="3431" builtinId="23" hidden="1" customBuiltin="1"/>
    <cellStyle name="Check Cell" xfId="3462" builtinId="23" hidden="1" customBuiltin="1"/>
    <cellStyle name="Check Cell" xfId="3553" builtinId="23" hidden="1" customBuiltin="1"/>
    <cellStyle name="Check Cell" xfId="3574" builtinId="23" hidden="1" customBuiltin="1"/>
    <cellStyle name="Check Cell" xfId="3595" builtinId="23" hidden="1" customBuiltin="1"/>
    <cellStyle name="Check Cell" xfId="3619" builtinId="23" hidden="1" customBuiltin="1"/>
    <cellStyle name="Check Cell" xfId="3654" builtinId="23" hidden="1" customBuiltin="1"/>
    <cellStyle name="Check Cell" xfId="3681" builtinId="23" hidden="1" customBuiltin="1"/>
    <cellStyle name="Check Cell" xfId="3713" builtinId="23" hidden="1" customBuiltin="1"/>
    <cellStyle name="Check Cell" xfId="3741" builtinId="23" hidden="1" customBuiltin="1"/>
    <cellStyle name="Check Cell" xfId="3768" builtinId="23" hidden="1" customBuiltin="1"/>
    <cellStyle name="Check Cell" xfId="3715" builtinId="23" hidden="1" customBuiltin="1"/>
    <cellStyle name="Check Cell" xfId="3687" builtinId="23" hidden="1" customBuiltin="1"/>
    <cellStyle name="Check Cell" xfId="3718" builtinId="23" hidden="1" customBuiltin="1"/>
    <cellStyle name="Check Cell" xfId="3809" builtinId="23" hidden="1" customBuiltin="1"/>
    <cellStyle name="Check Cell" xfId="3830" builtinId="23" hidden="1" customBuiltin="1"/>
    <cellStyle name="Check Cell" xfId="3851" builtinId="23" hidden="1" customBuiltin="1"/>
    <cellStyle name="Check Cell" xfId="3872" builtinId="23" hidden="1" customBuiltin="1"/>
    <cellStyle name="Check Cell" xfId="3912" builtinId="23" hidden="1" customBuiltin="1"/>
    <cellStyle name="Check Cell" xfId="3946" builtinId="23" hidden="1" customBuiltin="1"/>
    <cellStyle name="Check Cell" xfId="3983" builtinId="23" hidden="1" customBuiltin="1"/>
    <cellStyle name="Check Cell" xfId="4020" builtinId="23" hidden="1" customBuiltin="1"/>
    <cellStyle name="Check Cell" xfId="4054" builtinId="23" hidden="1" customBuiltin="1"/>
    <cellStyle name="Check Cell" xfId="4252" builtinId="23" hidden="1" customBuiltin="1"/>
    <cellStyle name="Check Cell" xfId="6387" builtinId="23" hidden="1" customBuiltin="1"/>
    <cellStyle name="Check Cell" xfId="6411" builtinId="23" hidden="1" customBuiltin="1"/>
    <cellStyle name="Check Cell" xfId="6440" builtinId="23" hidden="1" customBuiltin="1"/>
    <cellStyle name="Check Cell" xfId="6465" builtinId="23" hidden="1" customBuiltin="1"/>
    <cellStyle name="Check Cell" xfId="6488" builtinId="23" hidden="1" customBuiltin="1"/>
    <cellStyle name="Check Cell" xfId="6380" builtinId="23" hidden="1" customBuiltin="1"/>
    <cellStyle name="Check Cell" xfId="6528" builtinId="23" hidden="1" customBuiltin="1"/>
    <cellStyle name="Check Cell" xfId="6562" builtinId="23" hidden="1" customBuiltin="1"/>
    <cellStyle name="Check Cell" xfId="6600" builtinId="23" hidden="1" customBuiltin="1"/>
    <cellStyle name="Check Cell" xfId="6636" builtinId="23" hidden="1" customBuiltin="1"/>
    <cellStyle name="Check Cell" xfId="6671" builtinId="23" hidden="1" customBuiltin="1"/>
    <cellStyle name="Check Cell" xfId="6602" builtinId="23" hidden="1" customBuiltin="1"/>
    <cellStyle name="Check Cell" xfId="6568" builtinId="23" hidden="1" customBuiltin="1"/>
    <cellStyle name="Check Cell" xfId="6605" builtinId="23" hidden="1" customBuiltin="1"/>
    <cellStyle name="Check Cell" xfId="6733" builtinId="23" hidden="1" customBuiltin="1"/>
    <cellStyle name="Check Cell" xfId="6769" builtinId="23" hidden="1" customBuiltin="1"/>
    <cellStyle name="Check Cell" xfId="6804" builtinId="23" hidden="1" customBuiltin="1"/>
    <cellStyle name="Check Cell" xfId="6684" builtinId="23" hidden="1" customBuiltin="1"/>
    <cellStyle name="Check Cell" xfId="6867" builtinId="23" hidden="1" customBuiltin="1"/>
    <cellStyle name="Check Cell" xfId="6900" builtinId="23" hidden="1" customBuiltin="1"/>
    <cellStyle name="Check Cell" xfId="6936" builtinId="23" hidden="1" customBuiltin="1"/>
    <cellStyle name="Check Cell" xfId="6969" builtinId="23" hidden="1" customBuiltin="1"/>
    <cellStyle name="Check Cell" xfId="6999" builtinId="23" hidden="1" customBuiltin="1"/>
    <cellStyle name="Check Cell" xfId="6938" builtinId="23" hidden="1" customBuiltin="1"/>
    <cellStyle name="Check Cell" xfId="6906" builtinId="23" hidden="1" customBuiltin="1"/>
    <cellStyle name="Check Cell" xfId="6941" builtinId="23" hidden="1" customBuiltin="1"/>
    <cellStyle name="Check Cell" xfId="7055" builtinId="23" hidden="1" customBuiltin="1"/>
    <cellStyle name="Check Cell" xfId="7091" builtinId="23" hidden="1" customBuiltin="1"/>
    <cellStyle name="Check Cell" xfId="7125" builtinId="23" hidden="1" customBuiltin="1"/>
    <cellStyle name="Check Cell" xfId="7165" builtinId="23" hidden="1" customBuiltin="1"/>
    <cellStyle name="Check Cell" xfId="7211" builtinId="23" hidden="1" customBuiltin="1"/>
    <cellStyle name="Check Cell" xfId="7245" builtinId="23" hidden="1" customBuiltin="1"/>
    <cellStyle name="Check Cell" xfId="7281" builtinId="23" hidden="1" customBuiltin="1"/>
    <cellStyle name="Check Cell" xfId="7314" builtinId="23" hidden="1" customBuiltin="1"/>
    <cellStyle name="Check Cell" xfId="7344" builtinId="23" hidden="1" customBuiltin="1"/>
    <cellStyle name="Check Cell" xfId="7283" builtinId="23" hidden="1" customBuiltin="1"/>
    <cellStyle name="Check Cell" xfId="7251" builtinId="23" hidden="1" customBuiltin="1"/>
    <cellStyle name="Check Cell" xfId="7286" builtinId="23" hidden="1" customBuiltin="1"/>
    <cellStyle name="Check Cell" xfId="7401" builtinId="23" hidden="1" customBuiltin="1"/>
    <cellStyle name="Check Cell" xfId="7437" builtinId="23" hidden="1" customBuiltin="1"/>
    <cellStyle name="Check Cell" xfId="7471" builtinId="23" hidden="1" customBuiltin="1"/>
    <cellStyle name="Check Cell" xfId="7520" builtinId="23" hidden="1" customBuiltin="1"/>
    <cellStyle name="Check Cell" xfId="7973" builtinId="23" hidden="1" customBuiltin="1"/>
    <cellStyle name="Check Cell" xfId="7994" builtinId="23" hidden="1" customBuiltin="1"/>
    <cellStyle name="Check Cell" xfId="8017" builtinId="23" hidden="1" customBuiltin="1"/>
    <cellStyle name="Check Cell" xfId="8040" builtinId="23" hidden="1" customBuiltin="1"/>
    <cellStyle name="Check Cell" xfId="8061" builtinId="23" hidden="1" customBuiltin="1"/>
    <cellStyle name="Check Cell" xfId="8105" builtinId="23" hidden="1" customBuiltin="1"/>
    <cellStyle name="Check Cell" xfId="8570" builtinId="23" hidden="1" customBuiltin="1"/>
    <cellStyle name="Check Cell" xfId="8594" builtinId="23" hidden="1" customBuiltin="1"/>
    <cellStyle name="Check Cell" xfId="8622" builtinId="23" hidden="1" customBuiltin="1"/>
    <cellStyle name="Check Cell" xfId="8645" builtinId="23" hidden="1" customBuiltin="1"/>
    <cellStyle name="Check Cell" xfId="8671" builtinId="23" hidden="1" customBuiltin="1"/>
    <cellStyle name="Check Cell" xfId="8563" builtinId="23" hidden="1" customBuiltin="1"/>
    <cellStyle name="Check Cell" xfId="8706" builtinId="23" hidden="1" customBuiltin="1"/>
    <cellStyle name="Check Cell" xfId="8735" builtinId="23" hidden="1" customBuiltin="1"/>
    <cellStyle name="Check Cell" xfId="8771" builtinId="23" hidden="1" customBuiltin="1"/>
    <cellStyle name="Check Cell" xfId="8803" builtinId="23" hidden="1" customBuiltin="1"/>
    <cellStyle name="Check Cell" xfId="8835" builtinId="23" hidden="1" customBuiltin="1"/>
    <cellStyle name="Check Cell" xfId="8773" builtinId="23" hidden="1" customBuiltin="1"/>
    <cellStyle name="Check Cell" xfId="8741" builtinId="23" hidden="1" customBuiltin="1"/>
    <cellStyle name="Check Cell" xfId="8776" builtinId="23" hidden="1" customBuiltin="1"/>
    <cellStyle name="Check Cell" xfId="8885" builtinId="23" hidden="1" customBuiltin="1"/>
    <cellStyle name="Check Cell" xfId="8909" builtinId="23" hidden="1" customBuiltin="1"/>
    <cellStyle name="Check Cell" xfId="8933" builtinId="23" hidden="1" customBuiltin="1"/>
    <cellStyle name="Check Cell" xfId="8847" builtinId="23" hidden="1" customBuiltin="1"/>
    <cellStyle name="Check Cell" xfId="8978" builtinId="23" hidden="1" customBuiltin="1"/>
    <cellStyle name="Check Cell" xfId="9009" builtinId="23" hidden="1" customBuiltin="1"/>
    <cellStyle name="Check Cell" xfId="9042" builtinId="23" hidden="1" customBuiltin="1"/>
    <cellStyle name="Check Cell" xfId="9073" builtinId="23" hidden="1" customBuiltin="1"/>
    <cellStyle name="Check Cell" xfId="9100" builtinId="23" hidden="1" customBuiltin="1"/>
    <cellStyle name="Check Cell" xfId="9044" builtinId="23" hidden="1" customBuiltin="1"/>
    <cellStyle name="Check Cell" xfId="9015" builtinId="23" hidden="1" customBuiltin="1"/>
    <cellStyle name="Check Cell" xfId="9047" builtinId="23" hidden="1" customBuiltin="1"/>
    <cellStyle name="Check Cell" xfId="9147" builtinId="23" hidden="1" customBuiltin="1"/>
    <cellStyle name="Check Cell" xfId="9171" builtinId="23" hidden="1" customBuiltin="1"/>
    <cellStyle name="Check Cell" xfId="9197" builtinId="23" hidden="1" customBuiltin="1"/>
    <cellStyle name="Check Cell" xfId="9225" builtinId="23" hidden="1" customBuiltin="1"/>
    <cellStyle name="Check Cell" xfId="9264" builtinId="23" hidden="1" customBuiltin="1"/>
    <cellStyle name="Check Cell" xfId="9294" builtinId="23" hidden="1" customBuiltin="1"/>
    <cellStyle name="Check Cell" xfId="9327" builtinId="23" hidden="1" customBuiltin="1"/>
    <cellStyle name="Check Cell" xfId="9358" builtinId="23" hidden="1" customBuiltin="1"/>
    <cellStyle name="Check Cell" xfId="9385" builtinId="23" hidden="1" customBuiltin="1"/>
    <cellStyle name="Check Cell" xfId="9329" builtinId="23" hidden="1" customBuiltin="1"/>
    <cellStyle name="Check Cell" xfId="9300" builtinId="23" hidden="1" customBuiltin="1"/>
    <cellStyle name="Check Cell" xfId="9332" builtinId="23" hidden="1" customBuiltin="1"/>
    <cellStyle name="Check Cell" xfId="9431" builtinId="23" hidden="1" customBuiltin="1"/>
    <cellStyle name="Check Cell" xfId="9455" builtinId="23" hidden="1" customBuiltin="1"/>
    <cellStyle name="Check Cell" xfId="9480" builtinId="23" hidden="1" customBuiltin="1"/>
    <cellStyle name="Check Cell" xfId="9503" builtinId="23" hidden="1" customBuiltin="1"/>
    <cellStyle name="Check Cell" xfId="8284" builtinId="23" hidden="1" customBuiltin="1"/>
    <cellStyle name="Check Cell" xfId="8359" builtinId="23" hidden="1" customBuiltin="1"/>
    <cellStyle name="Check Cell" xfId="8372" builtinId="23" hidden="1" customBuiltin="1"/>
    <cellStyle name="Check Cell" xfId="8274" builtinId="23" hidden="1" customBuiltin="1"/>
    <cellStyle name="Check Cell" xfId="8521" builtinId="23" hidden="1" customBuiltin="1"/>
    <cellStyle name="Check Cell" xfId="8389" builtinId="23" hidden="1" customBuiltin="1"/>
    <cellStyle name="Check Cell" xfId="9671" builtinId="23" hidden="1" customBuiltin="1"/>
    <cellStyle name="Check Cell" xfId="9692" builtinId="23" hidden="1" customBuiltin="1"/>
    <cellStyle name="Check Cell" xfId="9715" builtinId="23" hidden="1" customBuiltin="1"/>
    <cellStyle name="Check Cell" xfId="9736" builtinId="23" hidden="1" customBuiltin="1"/>
    <cellStyle name="Check Cell" xfId="9757" builtinId="23" hidden="1" customBuiltin="1"/>
    <cellStyle name="Check Cell" xfId="9664" builtinId="23" hidden="1" customBuiltin="1"/>
    <cellStyle name="Check Cell" xfId="9790" builtinId="23" hidden="1" customBuiltin="1"/>
    <cellStyle name="Check Cell" xfId="9820" builtinId="23" hidden="1" customBuiltin="1"/>
    <cellStyle name="Check Cell" xfId="9855" builtinId="23" hidden="1" customBuiltin="1"/>
    <cellStyle name="Check Cell" xfId="9886" builtinId="23" hidden="1" customBuiltin="1"/>
    <cellStyle name="Check Cell" xfId="9917" builtinId="23" hidden="1" customBuiltin="1"/>
    <cellStyle name="Check Cell" xfId="9857" builtinId="23" hidden="1" customBuiltin="1"/>
    <cellStyle name="Check Cell" xfId="9826" builtinId="23" hidden="1" customBuiltin="1"/>
    <cellStyle name="Check Cell" xfId="9860" builtinId="23" hidden="1" customBuiltin="1"/>
    <cellStyle name="Check Cell" xfId="9969" builtinId="23" hidden="1" customBuiltin="1"/>
    <cellStyle name="Check Cell" xfId="9993" builtinId="23" hidden="1" customBuiltin="1"/>
    <cellStyle name="Check Cell" xfId="10017" builtinId="23" hidden="1" customBuiltin="1"/>
    <cellStyle name="Check Cell" xfId="9930" builtinId="23" hidden="1" customBuiltin="1"/>
    <cellStyle name="Check Cell" xfId="10060" builtinId="23" hidden="1" customBuiltin="1"/>
    <cellStyle name="Check Cell" xfId="10088" builtinId="23" hidden="1" customBuiltin="1"/>
    <cellStyle name="Check Cell" xfId="10120" builtinId="23" hidden="1" customBuiltin="1"/>
    <cellStyle name="Check Cell" xfId="10149" builtinId="23" hidden="1" customBuiltin="1"/>
    <cellStyle name="Check Cell" xfId="10176" builtinId="23" hidden="1" customBuiltin="1"/>
    <cellStyle name="Check Cell" xfId="10122" builtinId="23" hidden="1" customBuiltin="1"/>
    <cellStyle name="Check Cell" xfId="10094" builtinId="23" hidden="1" customBuiltin="1"/>
    <cellStyle name="Check Cell" xfId="10125" builtinId="23" hidden="1" customBuiltin="1"/>
    <cellStyle name="Check Cell" xfId="10223" builtinId="23" hidden="1" customBuiltin="1"/>
    <cellStyle name="Check Cell" xfId="10246" builtinId="23" hidden="1" customBuiltin="1"/>
    <cellStyle name="Check Cell" xfId="10271" builtinId="23" hidden="1" customBuiltin="1"/>
    <cellStyle name="Check Cell" xfId="10298" builtinId="23" hidden="1" customBuiltin="1"/>
    <cellStyle name="Check Cell" xfId="10337" builtinId="23" hidden="1" customBuiltin="1"/>
    <cellStyle name="Check Cell" xfId="10366" builtinId="23" hidden="1" customBuiltin="1"/>
    <cellStyle name="Check Cell" xfId="10399" builtinId="23" hidden="1" customBuiltin="1"/>
    <cellStyle name="Check Cell" xfId="10429" builtinId="23" hidden="1" customBuiltin="1"/>
    <cellStyle name="Check Cell" xfId="10456" builtinId="23" hidden="1" customBuiltin="1"/>
    <cellStyle name="Check Cell" xfId="10401" builtinId="23" hidden="1" customBuiltin="1"/>
    <cellStyle name="Check Cell" xfId="10372" builtinId="23" hidden="1" customBuiltin="1"/>
    <cellStyle name="Check Cell" xfId="10404" builtinId="23" hidden="1" customBuiltin="1"/>
    <cellStyle name="Check Cell" xfId="10502" builtinId="23" hidden="1" customBuiltin="1"/>
    <cellStyle name="Check Cell" xfId="10526" builtinId="23" hidden="1" customBuiltin="1"/>
    <cellStyle name="Check Cell" xfId="10549" builtinId="23" hidden="1" customBuiltin="1"/>
    <cellStyle name="Check Cell" xfId="10579" builtinId="23" hidden="1" customBuiltin="1"/>
    <cellStyle name="Check Cell" xfId="8268" builtinId="23" hidden="1" customBuiltin="1"/>
    <cellStyle name="Check Cell" xfId="5598" builtinId="23" hidden="1" customBuiltin="1"/>
    <cellStyle name="Check Cell" xfId="5204" builtinId="23" hidden="1" customBuiltin="1"/>
    <cellStyle name="Check Cell" xfId="10643" builtinId="23" hidden="1" customBuiltin="1"/>
    <cellStyle name="Check Cell" xfId="10684" builtinId="23" hidden="1" customBuiltin="1"/>
    <cellStyle name="Check Cell" xfId="10772" builtinId="23" hidden="1" customBuiltin="1"/>
    <cellStyle name="Check Cell" xfId="7921" builtinId="23" hidden="1" customBuiltin="1"/>
    <cellStyle name="Check Cell" xfId="4348" builtinId="23" hidden="1" customBuiltin="1"/>
    <cellStyle name="Check Cell" xfId="4791" builtinId="23" hidden="1" customBuiltin="1"/>
    <cellStyle name="Check Cell" xfId="4713" builtinId="23" hidden="1" customBuiltin="1"/>
    <cellStyle name="Check Cell" xfId="4554" builtinId="23" hidden="1" customBuiltin="1"/>
    <cellStyle name="Check Cell" xfId="4617" builtinId="23" hidden="1" customBuiltin="1"/>
    <cellStyle name="Check Cell" xfId="4929" builtinId="23" hidden="1" customBuiltin="1"/>
    <cellStyle name="Check Cell" xfId="4418" builtinId="23" hidden="1" customBuiltin="1"/>
    <cellStyle name="Check Cell" xfId="7615" builtinId="23" hidden="1" customBuiltin="1"/>
    <cellStyle name="Check Cell" xfId="10717" builtinId="23" hidden="1" customBuiltin="1"/>
    <cellStyle name="Check Cell" xfId="10727" builtinId="23" hidden="1" customBuiltin="1"/>
    <cellStyle name="Check Cell" xfId="10714" builtinId="23" hidden="1" customBuiltin="1"/>
    <cellStyle name="Check Cell" xfId="4412" builtinId="23" hidden="1" customBuiltin="1"/>
    <cellStyle name="Check Cell" xfId="8279" builtinId="23" hidden="1" customBuiltin="1"/>
    <cellStyle name="Check Cell" xfId="7651" builtinId="23" hidden="1" customBuiltin="1"/>
    <cellStyle name="Check Cell" xfId="8134" builtinId="23" hidden="1" customBuiltin="1"/>
    <cellStyle name="Check Cell" xfId="7650" builtinId="23" hidden="1" customBuiltin="1"/>
    <cellStyle name="Check Cell" xfId="6051" builtinId="23" hidden="1" customBuiltin="1"/>
    <cellStyle name="Check Cell" xfId="4836" builtinId="23" hidden="1" customBuiltin="1"/>
    <cellStyle name="Check Cell" xfId="10598" builtinId="23" hidden="1" customBuiltin="1"/>
    <cellStyle name="Check Cell" xfId="7888" builtinId="23" hidden="1" customBuiltin="1"/>
    <cellStyle name="Check Cell" xfId="10747" builtinId="23" hidden="1" customBuiltin="1"/>
    <cellStyle name="Check Cell" xfId="7505" builtinId="23" hidden="1" customBuiltin="1"/>
    <cellStyle name="Check Cell" xfId="8318" builtinId="23" hidden="1" customBuiltin="1"/>
    <cellStyle name="Check Cell" xfId="8128" builtinId="23" hidden="1" customBuiltin="1"/>
    <cellStyle name="Check Cell" xfId="5906" builtinId="23" hidden="1" customBuiltin="1"/>
    <cellStyle name="Check Cell" xfId="5259" builtinId="23" hidden="1" customBuiltin="1"/>
    <cellStyle name="Check Cell" xfId="5257" builtinId="23" hidden="1" customBuiltin="1"/>
    <cellStyle name="Check Cell" xfId="4889" builtinId="23" hidden="1" customBuiltin="1"/>
    <cellStyle name="Check Cell" xfId="6044" builtinId="23" hidden="1" customBuiltin="1"/>
    <cellStyle name="Check Cell" xfId="5145" builtinId="23" hidden="1" customBuiltin="1"/>
    <cellStyle name="Check Cell" xfId="5793" builtinId="23" hidden="1" customBuiltin="1"/>
    <cellStyle name="Check Cell" xfId="6200" builtinId="23" hidden="1" customBuiltin="1"/>
    <cellStyle name="Check Cell" xfId="5312" builtinId="23" hidden="1" customBuiltin="1"/>
    <cellStyle name="Check Cell" xfId="6144" builtinId="23" hidden="1" customBuiltin="1"/>
    <cellStyle name="Check Cell" xfId="5391" builtinId="23" hidden="1" customBuiltin="1"/>
    <cellStyle name="Check Cell" xfId="4376" builtinId="23" hidden="1" customBuiltin="1"/>
    <cellStyle name="Check Cell" xfId="5790" builtinId="23" hidden="1" customBuiltin="1"/>
    <cellStyle name="Check Cell" xfId="5783" builtinId="23" hidden="1" customBuiltin="1"/>
    <cellStyle name="Check Cell" xfId="4985" builtinId="23" hidden="1" customBuiltin="1"/>
    <cellStyle name="Check Cell" xfId="5439" builtinId="23" hidden="1" customBuiltin="1"/>
    <cellStyle name="Check Cell" xfId="6182" builtinId="23" hidden="1" customBuiltin="1"/>
    <cellStyle name="Check Cell" xfId="6025" builtinId="23" hidden="1" customBuiltin="1"/>
    <cellStyle name="Check Cell" xfId="7533" builtinId="23" hidden="1" customBuiltin="1"/>
    <cellStyle name="Check Cell" xfId="10414" builtinId="23" hidden="1" customBuiltin="1"/>
    <cellStyle name="Check Cell" xfId="7844" builtinId="23" hidden="1" customBuiltin="1"/>
    <cellStyle name="Check Cell" xfId="7953" builtinId="23" hidden="1" customBuiltin="1"/>
    <cellStyle name="Check Cell" xfId="3892" builtinId="23" hidden="1" customBuiltin="1"/>
    <cellStyle name="Check Cell" xfId="11015" builtinId="23" hidden="1" customBuiltin="1"/>
    <cellStyle name="Check Cell" xfId="11040" builtinId="23" hidden="1" customBuiltin="1"/>
    <cellStyle name="Check Cell" xfId="11071" builtinId="23" hidden="1" customBuiltin="1"/>
    <cellStyle name="Check Cell" xfId="11098" builtinId="23" hidden="1" customBuiltin="1"/>
    <cellStyle name="Check Cell" xfId="11125" builtinId="23" hidden="1" customBuiltin="1"/>
    <cellStyle name="Check Cell" xfId="11007" builtinId="23" hidden="1" customBuiltin="1"/>
    <cellStyle name="Check Cell" xfId="11169" builtinId="23" hidden="1" customBuiltin="1"/>
    <cellStyle name="Check Cell" xfId="11201" builtinId="23" hidden="1" customBuiltin="1"/>
    <cellStyle name="Check Cell" xfId="11236" builtinId="23" hidden="1" customBuiltin="1"/>
    <cellStyle name="Check Cell" xfId="11272" builtinId="23" hidden="1" customBuiltin="1"/>
    <cellStyle name="Check Cell" xfId="11303" builtinId="23" hidden="1" customBuiltin="1"/>
    <cellStyle name="Check Cell" xfId="11238" builtinId="23" hidden="1" customBuiltin="1"/>
    <cellStyle name="Check Cell" xfId="11207" builtinId="23" hidden="1" customBuiltin="1"/>
    <cellStyle name="Check Cell" xfId="11241" builtinId="23" hidden="1" customBuiltin="1"/>
    <cellStyle name="Check Cell" xfId="11356" builtinId="23" hidden="1" customBuiltin="1"/>
    <cellStyle name="Check Cell" xfId="11386" builtinId="23" hidden="1" customBuiltin="1"/>
    <cellStyle name="Check Cell" xfId="11412" builtinId="23" hidden="1" customBuiltin="1"/>
    <cellStyle name="Check Cell" xfId="11315" builtinId="23" hidden="1" customBuiltin="1"/>
    <cellStyle name="Check Cell" xfId="11466" builtinId="23" hidden="1" customBuiltin="1"/>
    <cellStyle name="Check Cell" xfId="11497" builtinId="23" hidden="1" customBuiltin="1"/>
    <cellStyle name="Check Cell" xfId="11530" builtinId="23" hidden="1" customBuiltin="1"/>
    <cellStyle name="Check Cell" xfId="11562" builtinId="23" hidden="1" customBuiltin="1"/>
    <cellStyle name="Check Cell" xfId="11590" builtinId="23" hidden="1" customBuiltin="1"/>
    <cellStyle name="Check Cell" xfId="11532" builtinId="23" hidden="1" customBuiltin="1"/>
    <cellStyle name="Check Cell" xfId="11503" builtinId="23" hidden="1" customBuiltin="1"/>
    <cellStyle name="Check Cell" xfId="11535" builtinId="23" hidden="1" customBuiltin="1"/>
    <cellStyle name="Check Cell" xfId="11637" builtinId="23" hidden="1" customBuiltin="1"/>
    <cellStyle name="Check Cell" xfId="11663" builtinId="23" hidden="1" customBuiltin="1"/>
    <cellStyle name="Check Cell" xfId="11691" builtinId="23" hidden="1" customBuiltin="1"/>
    <cellStyle name="Check Cell" xfId="11722" builtinId="23" hidden="1" customBuiltin="1"/>
    <cellStyle name="Check Cell" xfId="11765" builtinId="23" hidden="1" customBuiltin="1"/>
    <cellStyle name="Check Cell" xfId="11795" builtinId="23" hidden="1" customBuiltin="1"/>
    <cellStyle name="Check Cell" xfId="11828" builtinId="23" hidden="1" customBuiltin="1"/>
    <cellStyle name="Check Cell" xfId="11859" builtinId="23" hidden="1" customBuiltin="1"/>
    <cellStyle name="Check Cell" xfId="11886" builtinId="23" hidden="1" customBuiltin="1"/>
    <cellStyle name="Check Cell" xfId="11830" builtinId="23" hidden="1" customBuiltin="1"/>
    <cellStyle name="Check Cell" xfId="11801" builtinId="23" hidden="1" customBuiltin="1"/>
    <cellStyle name="Check Cell" xfId="11833" builtinId="23" hidden="1" customBuiltin="1"/>
    <cellStyle name="Check Cell" xfId="11931" builtinId="23" hidden="1" customBuiltin="1"/>
    <cellStyle name="Check Cell" xfId="11961" builtinId="23" hidden="1" customBuiltin="1"/>
    <cellStyle name="Check Cell" xfId="11991" builtinId="23" hidden="1" customBuiltin="1"/>
    <cellStyle name="Check Cell" xfId="12016" builtinId="23" hidden="1" customBuiltin="1"/>
    <cellStyle name="Check Cell" xfId="7841" builtinId="23" hidden="1" customBuiltin="1"/>
    <cellStyle name="Check Cell" xfId="10886" builtinId="23" hidden="1" customBuiltin="1"/>
    <cellStyle name="Check Cell" xfId="10895" builtinId="23" hidden="1" customBuiltin="1"/>
    <cellStyle name="Check Cell" xfId="5761" builtinId="23" hidden="1" customBuiltin="1"/>
    <cellStyle name="Check Cell" xfId="10962" builtinId="23" hidden="1" customBuiltin="1"/>
    <cellStyle name="Check Cell" xfId="10898" builtinId="23" hidden="1" customBuiltin="1"/>
    <cellStyle name="Check Cell" xfId="12170" builtinId="23" hidden="1" customBuiltin="1"/>
    <cellStyle name="Check Cell" xfId="12191" builtinId="23" hidden="1" customBuiltin="1"/>
    <cellStyle name="Check Cell" xfId="12214" builtinId="23" hidden="1" customBuiltin="1"/>
    <cellStyle name="Check Cell" xfId="12235" builtinId="23" hidden="1" customBuiltin="1"/>
    <cellStyle name="Check Cell" xfId="12256" builtinId="23" hidden="1" customBuiltin="1"/>
    <cellStyle name="Check Cell" xfId="12163" builtinId="23" hidden="1" customBuiltin="1"/>
    <cellStyle name="Check Cell" xfId="12292" builtinId="23" hidden="1" customBuiltin="1"/>
    <cellStyle name="Check Cell" xfId="12323" builtinId="23" hidden="1" customBuiltin="1"/>
    <cellStyle name="Check Cell" xfId="12359" builtinId="23" hidden="1" customBuiltin="1"/>
    <cellStyle name="Check Cell" xfId="12389" builtinId="23" hidden="1" customBuiltin="1"/>
    <cellStyle name="Check Cell" xfId="12421" builtinId="23" hidden="1" customBuiltin="1"/>
    <cellStyle name="Check Cell" xfId="12361" builtinId="23" hidden="1" customBuiltin="1"/>
    <cellStyle name="Check Cell" xfId="12329" builtinId="23" hidden="1" customBuiltin="1"/>
    <cellStyle name="Check Cell" xfId="12364" builtinId="23" hidden="1" customBuiltin="1"/>
    <cellStyle name="Check Cell" xfId="12474" builtinId="23" hidden="1" customBuiltin="1"/>
    <cellStyle name="Check Cell" xfId="12501" builtinId="23" hidden="1" customBuiltin="1"/>
    <cellStyle name="Check Cell" xfId="12528" builtinId="23" hidden="1" customBuiltin="1"/>
    <cellStyle name="Check Cell" xfId="12433" builtinId="23" hidden="1" customBuiltin="1"/>
    <cellStyle name="Check Cell" xfId="12576" builtinId="23" hidden="1" customBuiltin="1"/>
    <cellStyle name="Check Cell" xfId="12606" builtinId="23" hidden="1" customBuiltin="1"/>
    <cellStyle name="Check Cell" xfId="12638" builtinId="23" hidden="1" customBuiltin="1"/>
    <cellStyle name="Check Cell" xfId="12668" builtinId="23" hidden="1" customBuiltin="1"/>
    <cellStyle name="Check Cell" xfId="12695" builtinId="23" hidden="1" customBuiltin="1"/>
    <cellStyle name="Check Cell" xfId="12640" builtinId="23" hidden="1" customBuiltin="1"/>
    <cellStyle name="Check Cell" xfId="12612" builtinId="23" hidden="1" customBuiltin="1"/>
    <cellStyle name="Check Cell" xfId="12643" builtinId="23" hidden="1" customBuiltin="1"/>
    <cellStyle name="Check Cell" xfId="12742" builtinId="23" hidden="1" customBuiltin="1"/>
    <cellStyle name="Check Cell" xfId="12769" builtinId="23" hidden="1" customBuiltin="1"/>
    <cellStyle name="Check Cell" xfId="12799" builtinId="23" hidden="1" customBuiltin="1"/>
    <cellStyle name="Check Cell" xfId="12830" builtinId="23" hidden="1" customBuiltin="1"/>
    <cellStyle name="Check Cell" xfId="12869" builtinId="23" hidden="1" customBuiltin="1"/>
    <cellStyle name="Check Cell" xfId="12899" builtinId="23" hidden="1" customBuiltin="1"/>
    <cellStyle name="Check Cell" xfId="12931" builtinId="23" hidden="1" customBuiltin="1"/>
    <cellStyle name="Check Cell" xfId="12960" builtinId="23" hidden="1" customBuiltin="1"/>
    <cellStyle name="Check Cell" xfId="12987" builtinId="23" hidden="1" customBuiltin="1"/>
    <cellStyle name="Check Cell" xfId="12933" builtinId="23" hidden="1" customBuiltin="1"/>
    <cellStyle name="Check Cell" xfId="12905" builtinId="23" hidden="1" customBuiltin="1"/>
    <cellStyle name="Check Cell" xfId="12936" builtinId="23" hidden="1" customBuiltin="1"/>
    <cellStyle name="Check Cell" xfId="13034" builtinId="23" hidden="1" customBuiltin="1"/>
    <cellStyle name="Check Cell" xfId="13059" builtinId="23" hidden="1" customBuiltin="1"/>
    <cellStyle name="Check Cell" xfId="13086" builtinId="23" hidden="1" customBuiltin="1"/>
    <cellStyle name="Check Cell" xfId="13110" builtinId="23" hidden="1" customBuiltin="1"/>
    <cellStyle name="Check Cell" xfId="4750" builtinId="23" hidden="1" customBuiltin="1"/>
    <cellStyle name="Check Cell" xfId="5715" builtinId="23" hidden="1" customBuiltin="1"/>
    <cellStyle name="Check Cell" xfId="4208" builtinId="23" hidden="1" customBuiltin="1"/>
    <cellStyle name="Check Cell" xfId="7858" builtinId="23" hidden="1" customBuiltin="1"/>
    <cellStyle name="Check Cell" xfId="5349" builtinId="23" hidden="1" customBuiltin="1"/>
    <cellStyle name="Check Cell" xfId="6294" builtinId="23" hidden="1" customBuiltin="1"/>
    <cellStyle name="Check Cell" xfId="4958" builtinId="23" hidden="1" customBuiltin="1"/>
    <cellStyle name="Check Cell" xfId="5336" builtinId="23" hidden="1" customBuiltin="1"/>
    <cellStyle name="Check Cell" xfId="11618" builtinId="23" hidden="1" customBuiltin="1"/>
    <cellStyle name="Check Cell" xfId="7565" builtinId="23" hidden="1" customBuiltin="1"/>
    <cellStyle name="Check Cell" xfId="6091" builtinId="23" hidden="1" customBuiltin="1"/>
    <cellStyle name="Check Cell" xfId="5311" builtinId="23" hidden="1" customBuiltin="1"/>
    <cellStyle name="Check Cell" xfId="11671" builtinId="23" hidden="1" customBuiltin="1"/>
    <cellStyle name="Check Cell" xfId="10982" builtinId="23" hidden="1" customBuiltin="1"/>
    <cellStyle name="Check Cell" xfId="4654" builtinId="23" hidden="1" customBuiltin="1"/>
    <cellStyle name="Check Cell" xfId="7766" builtinId="23" hidden="1" customBuiltin="1"/>
    <cellStyle name="Check Cell" xfId="13039" builtinId="23" hidden="1" customBuiltin="1"/>
    <cellStyle name="Check Cell" xfId="4306" builtinId="23" hidden="1" customBuiltin="1"/>
    <cellStyle name="Check Cell" xfId="5356" builtinId="23" hidden="1" customBuiltin="1"/>
    <cellStyle name="Check Cell" xfId="6180" builtinId="23" hidden="1" customBuiltin="1"/>
    <cellStyle name="Check Cell" xfId="13172" builtinId="23" hidden="1" customBuiltin="1"/>
    <cellStyle name="Check Cell" xfId="13208" builtinId="23" hidden="1" customBuiltin="1"/>
    <cellStyle name="Check Cell" xfId="13243" builtinId="23" hidden="1" customBuiltin="1"/>
    <cellStyle name="Check Cell" xfId="4955" builtinId="23" hidden="1" customBuiltin="1"/>
    <cellStyle name="Check Cell" xfId="13306" builtinId="23" hidden="1" customBuiltin="1"/>
    <cellStyle name="Check Cell" xfId="13339" builtinId="23" hidden="1" customBuiltin="1"/>
    <cellStyle name="Check Cell" xfId="13374" builtinId="23" hidden="1" customBuiltin="1"/>
    <cellStyle name="Check Cell" xfId="13407" builtinId="23" hidden="1" customBuiltin="1"/>
    <cellStyle name="Check Cell" xfId="13437" builtinId="23" hidden="1" customBuiltin="1"/>
    <cellStyle name="Check Cell" xfId="13376" builtinId="23" hidden="1" customBuiltin="1"/>
    <cellStyle name="Check Cell" xfId="13345" builtinId="23" hidden="1" customBuiltin="1"/>
    <cellStyle name="Check Cell" xfId="13379" builtinId="23" hidden="1" customBuiltin="1"/>
    <cellStyle name="Check Cell" xfId="13493" builtinId="23" hidden="1" customBuiltin="1"/>
    <cellStyle name="Check Cell" xfId="13529" builtinId="23" hidden="1" customBuiltin="1"/>
    <cellStyle name="Check Cell" xfId="13563" builtinId="23" hidden="1" customBuiltin="1"/>
    <cellStyle name="Check Cell" xfId="13603" builtinId="23" hidden="1" customBuiltin="1"/>
    <cellStyle name="Check Cell" xfId="13648" builtinId="23" hidden="1" customBuiltin="1"/>
    <cellStyle name="Check Cell" xfId="13681" builtinId="23" hidden="1" customBuiltin="1"/>
    <cellStyle name="Check Cell" xfId="13716" builtinId="23" hidden="1" customBuiltin="1"/>
    <cellStyle name="Check Cell" xfId="13749" builtinId="23" hidden="1" customBuiltin="1"/>
    <cellStyle name="Check Cell" xfId="13779" builtinId="23" hidden="1" customBuiltin="1"/>
    <cellStyle name="Check Cell" xfId="13718" builtinId="23" hidden="1" customBuiltin="1"/>
    <cellStyle name="Check Cell" xfId="13687" builtinId="23" hidden="1" customBuiltin="1"/>
    <cellStyle name="Check Cell" xfId="13721" builtinId="23" hidden="1" customBuiltin="1"/>
    <cellStyle name="Check Cell" xfId="13835" builtinId="23" hidden="1" customBuiltin="1"/>
    <cellStyle name="Check Cell" xfId="13871" builtinId="23" hidden="1" customBuiltin="1"/>
    <cellStyle name="Check Cell" xfId="13905" builtinId="23" hidden="1" customBuiltin="1"/>
    <cellStyle name="Check Cell" xfId="13953" builtinId="23" hidden="1" customBuiltin="1"/>
    <cellStyle name="Check Cell" xfId="14313" builtinId="23" hidden="1" customBuiltin="1"/>
    <cellStyle name="Check Cell" xfId="14334" builtinId="23" hidden="1" customBuiltin="1"/>
    <cellStyle name="Check Cell" xfId="14356" builtinId="23" hidden="1" customBuiltin="1"/>
    <cellStyle name="Check Cell" xfId="14378" builtinId="23" hidden="1" customBuiltin="1"/>
    <cellStyle name="Check Cell" xfId="14399" builtinId="23" hidden="1" customBuiltin="1"/>
    <cellStyle name="Check Cell" xfId="14441" builtinId="23" hidden="1" customBuiltin="1"/>
    <cellStyle name="Check Cell" xfId="14842" builtinId="23" hidden="1" customBuiltin="1"/>
    <cellStyle name="Check Cell" xfId="14866" builtinId="23" hidden="1" customBuiltin="1"/>
    <cellStyle name="Check Cell" xfId="14893" builtinId="23" hidden="1" customBuiltin="1"/>
    <cellStyle name="Check Cell" xfId="14917" builtinId="23" hidden="1" customBuiltin="1"/>
    <cellStyle name="Check Cell" xfId="14941" builtinId="23" hidden="1" customBuiltin="1"/>
    <cellStyle name="Check Cell" xfId="14835" builtinId="23" hidden="1" customBuiltin="1"/>
    <cellStyle name="Check Cell" xfId="14976" builtinId="23" hidden="1" customBuiltin="1"/>
    <cellStyle name="Check Cell" xfId="15005" builtinId="23" hidden="1" customBuiltin="1"/>
    <cellStyle name="Check Cell" xfId="15040" builtinId="23" hidden="1" customBuiltin="1"/>
    <cellStyle name="Check Cell" xfId="15072" builtinId="23" hidden="1" customBuiltin="1"/>
    <cellStyle name="Check Cell" xfId="15104" builtinId="23" hidden="1" customBuiltin="1"/>
    <cellStyle name="Check Cell" xfId="15042" builtinId="23" hidden="1" customBuiltin="1"/>
    <cellStyle name="Check Cell" xfId="15011" builtinId="23" hidden="1" customBuiltin="1"/>
    <cellStyle name="Check Cell" xfId="15045" builtinId="23" hidden="1" customBuiltin="1"/>
    <cellStyle name="Check Cell" xfId="15153" builtinId="23" hidden="1" customBuiltin="1"/>
    <cellStyle name="Check Cell" xfId="15177" builtinId="23" hidden="1" customBuiltin="1"/>
    <cellStyle name="Check Cell" xfId="15200" builtinId="23" hidden="1" customBuiltin="1"/>
    <cellStyle name="Check Cell" xfId="15116" builtinId="23" hidden="1" customBuiltin="1"/>
    <cellStyle name="Check Cell" xfId="15244" builtinId="23" hidden="1" customBuiltin="1"/>
    <cellStyle name="Check Cell" xfId="15272" builtinId="23" hidden="1" customBuiltin="1"/>
    <cellStyle name="Check Cell" xfId="15304" builtinId="23" hidden="1" customBuiltin="1"/>
    <cellStyle name="Check Cell" xfId="15335" builtinId="23" hidden="1" customBuiltin="1"/>
    <cellStyle name="Check Cell" xfId="15362" builtinId="23" hidden="1" customBuiltin="1"/>
    <cellStyle name="Check Cell" xfId="15306" builtinId="23" hidden="1" customBuiltin="1"/>
    <cellStyle name="Check Cell" xfId="15278" builtinId="23" hidden="1" customBuiltin="1"/>
    <cellStyle name="Check Cell" xfId="15309" builtinId="23" hidden="1" customBuiltin="1"/>
    <cellStyle name="Check Cell" xfId="15407" builtinId="23" hidden="1" customBuiltin="1"/>
    <cellStyle name="Check Cell" xfId="15431" builtinId="23" hidden="1" customBuiltin="1"/>
    <cellStyle name="Check Cell" xfId="15456" builtinId="23" hidden="1" customBuiltin="1"/>
    <cellStyle name="Check Cell" xfId="15484" builtinId="23" hidden="1" customBuiltin="1"/>
    <cellStyle name="Check Cell" xfId="15522" builtinId="23" hidden="1" customBuiltin="1"/>
    <cellStyle name="Check Cell" xfId="15550" builtinId="23" hidden="1" customBuiltin="1"/>
    <cellStyle name="Check Cell" xfId="15582" builtinId="23" hidden="1" customBuiltin="1"/>
    <cellStyle name="Check Cell" xfId="15612" builtinId="23" hidden="1" customBuiltin="1"/>
    <cellStyle name="Check Cell" xfId="15639" builtinId="23" hidden="1" customBuiltin="1"/>
    <cellStyle name="Check Cell" xfId="15584" builtinId="23" hidden="1" customBuiltin="1"/>
    <cellStyle name="Check Cell" xfId="15556" builtinId="23" hidden="1" customBuiltin="1"/>
    <cellStyle name="Check Cell" xfId="15587" builtinId="23" hidden="1" customBuiltin="1"/>
    <cellStyle name="Check Cell" xfId="15684" builtinId="23" hidden="1" customBuiltin="1"/>
    <cellStyle name="Check Cell" xfId="15707" builtinId="23" hidden="1" customBuiltin="1"/>
    <cellStyle name="Check Cell" xfId="15731" builtinId="23" hidden="1" customBuiltin="1"/>
    <cellStyle name="Check Cell" xfId="15754" builtinId="23" hidden="1" customBuiltin="1"/>
    <cellStyle name="Check Cell" xfId="14589" builtinId="23" hidden="1" customBuiltin="1"/>
    <cellStyle name="Check Cell" xfId="14652" builtinId="23" hidden="1" customBuiltin="1"/>
    <cellStyle name="Check Cell" xfId="14666" builtinId="23" hidden="1" customBuiltin="1"/>
    <cellStyle name="Check Cell" xfId="14580" builtinId="23" hidden="1" customBuiltin="1"/>
    <cellStyle name="Check Cell" xfId="14793" builtinId="23" hidden="1" customBuiltin="1"/>
    <cellStyle name="Check Cell" xfId="14680" builtinId="23" hidden="1" customBuiltin="1"/>
    <cellStyle name="Check Cell" xfId="15913" builtinId="23" hidden="1" customBuiltin="1"/>
    <cellStyle name="Check Cell" xfId="15934" builtinId="23" hidden="1" customBuiltin="1"/>
    <cellStyle name="Check Cell" xfId="15957" builtinId="23" hidden="1" customBuiltin="1"/>
    <cellStyle name="Check Cell" xfId="15978" builtinId="23" hidden="1" customBuiltin="1"/>
    <cellStyle name="Check Cell" xfId="15999" builtinId="23" hidden="1" customBuiltin="1"/>
    <cellStyle name="Check Cell" xfId="15906" builtinId="23" hidden="1" customBuiltin="1"/>
    <cellStyle name="Check Cell" xfId="16031" builtinId="23" hidden="1" customBuiltin="1"/>
    <cellStyle name="Check Cell" xfId="16061" builtinId="23" hidden="1" customBuiltin="1"/>
    <cellStyle name="Check Cell" xfId="16097" builtinId="23" hidden="1" customBuiltin="1"/>
    <cellStyle name="Check Cell" xfId="16127" builtinId="23" hidden="1" customBuiltin="1"/>
    <cellStyle name="Check Cell" xfId="16158" builtinId="23" hidden="1" customBuiltin="1"/>
    <cellStyle name="Check Cell" xfId="16099" builtinId="23" hidden="1" customBuiltin="1"/>
    <cellStyle name="Check Cell" xfId="16067" builtinId="23" hidden="1" customBuiltin="1"/>
    <cellStyle name="Check Cell" xfId="16102" builtinId="23" hidden="1" customBuiltin="1"/>
    <cellStyle name="Check Cell" xfId="16210" builtinId="23" hidden="1" customBuiltin="1"/>
    <cellStyle name="Check Cell" xfId="16233" builtinId="23" hidden="1" customBuiltin="1"/>
    <cellStyle name="Check Cell" xfId="16259" builtinId="23" hidden="1" customBuiltin="1"/>
    <cellStyle name="Check Cell" xfId="16170" builtinId="23" hidden="1" customBuiltin="1"/>
    <cellStyle name="Check Cell" xfId="16305" builtinId="23" hidden="1" customBuiltin="1"/>
    <cellStyle name="Check Cell" xfId="16333" builtinId="23" hidden="1" customBuiltin="1"/>
    <cellStyle name="Check Cell" xfId="16365" builtinId="23" hidden="1" customBuiltin="1"/>
    <cellStyle name="Check Cell" xfId="16394" builtinId="23" hidden="1" customBuiltin="1"/>
    <cellStyle name="Check Cell" xfId="16421" builtinId="23" hidden="1" customBuiltin="1"/>
    <cellStyle name="Check Cell" xfId="16367" builtinId="23" hidden="1" customBuiltin="1"/>
    <cellStyle name="Check Cell" xfId="16339" builtinId="23" hidden="1" customBuiltin="1"/>
    <cellStyle name="Check Cell" xfId="16370" builtinId="23" hidden="1" customBuiltin="1"/>
    <cellStyle name="Check Cell" xfId="16465" builtinId="23" hidden="1" customBuiltin="1"/>
    <cellStyle name="Check Cell" xfId="16487" builtinId="23" hidden="1" customBuiltin="1"/>
    <cellStyle name="Check Cell" xfId="16510" builtinId="23" hidden="1" customBuiltin="1"/>
    <cellStyle name="Check Cell" xfId="16537" builtinId="23" hidden="1" customBuiltin="1"/>
    <cellStyle name="Check Cell" xfId="16575" builtinId="23" hidden="1" customBuiltin="1"/>
    <cellStyle name="Check Cell" xfId="16603" builtinId="23" hidden="1" customBuiltin="1"/>
    <cellStyle name="Check Cell" xfId="16636" builtinId="23" hidden="1" customBuiltin="1"/>
    <cellStyle name="Check Cell" xfId="16666" builtinId="23" hidden="1" customBuiltin="1"/>
    <cellStyle name="Check Cell" xfId="16693" builtinId="23" hidden="1" customBuiltin="1"/>
    <cellStyle name="Check Cell" xfId="16638" builtinId="23" hidden="1" customBuiltin="1"/>
    <cellStyle name="Check Cell" xfId="16609" builtinId="23" hidden="1" customBuiltin="1"/>
    <cellStyle name="Check Cell" xfId="16641" builtinId="23" hidden="1" customBuiltin="1"/>
    <cellStyle name="Check Cell" xfId="16738" builtinId="23" hidden="1" customBuiltin="1"/>
    <cellStyle name="Check Cell" xfId="16761" builtinId="23" hidden="1" customBuiltin="1"/>
    <cellStyle name="Check Cell" xfId="16783" builtinId="23" hidden="1" customBuiltin="1"/>
    <cellStyle name="Check Cell" xfId="16813" builtinId="23" hidden="1" customBuiltin="1"/>
    <cellStyle name="Check Cell" xfId="14573" builtinId="23" hidden="1" customBuiltin="1"/>
    <cellStyle name="Check Cell" xfId="7676" builtinId="23" hidden="1" customBuiltin="1"/>
    <cellStyle name="Check Cell" xfId="6131" builtinId="23" hidden="1" customBuiltin="1"/>
    <cellStyle name="Check Cell" xfId="16860" builtinId="23" hidden="1" customBuiltin="1"/>
    <cellStyle name="Check Cell" xfId="16897" builtinId="23" hidden="1" customBuiltin="1"/>
    <cellStyle name="Check Cell" xfId="16975" builtinId="23" hidden="1" customBuiltin="1"/>
    <cellStyle name="Check Cell" xfId="14268" builtinId="23" hidden="1" customBuiltin="1"/>
    <cellStyle name="Check Cell" xfId="4098" builtinId="23" hidden="1" customBuiltin="1"/>
    <cellStyle name="Check Cell" xfId="5840" builtinId="23" hidden="1" customBuiltin="1"/>
    <cellStyle name="Check Cell" xfId="4854" builtinId="23" hidden="1" customBuiltin="1"/>
    <cellStyle name="Check Cell" xfId="9624" builtinId="23" hidden="1" customBuiltin="1"/>
    <cellStyle name="Check Cell" xfId="4227" builtinId="23" hidden="1" customBuiltin="1"/>
    <cellStyle name="Check Cell" xfId="4233" builtinId="23" hidden="1" customBuiltin="1"/>
    <cellStyle name="Check Cell" xfId="4951" builtinId="23" hidden="1" customBuiltin="1"/>
    <cellStyle name="Check Cell" xfId="14027" builtinId="23" hidden="1" customBuiltin="1"/>
    <cellStyle name="Check Cell" xfId="16926" builtinId="23" hidden="1" customBuiltin="1"/>
    <cellStyle name="Check Cell" xfId="16935" builtinId="23" hidden="1" customBuiltin="1"/>
    <cellStyle name="Check Cell" xfId="16923" builtinId="23" hidden="1" customBuiltin="1"/>
    <cellStyle name="Check Cell" xfId="5372" builtinId="23" hidden="1" customBuiltin="1"/>
    <cellStyle name="Check Cell" xfId="14585" builtinId="23" hidden="1" customBuiltin="1"/>
    <cellStyle name="Check Cell" xfId="14056" builtinId="23" hidden="1" customBuiltin="1"/>
    <cellStyle name="Check Cell" xfId="14464" builtinId="23" hidden="1" customBuiltin="1"/>
    <cellStyle name="Check Cell" xfId="14054" builtinId="23" hidden="1" customBuiltin="1"/>
    <cellStyle name="Check Cell" xfId="11944" builtinId="23" hidden="1" customBuiltin="1"/>
    <cellStyle name="Check Cell" xfId="6114" builtinId="23" hidden="1" customBuiltin="1"/>
    <cellStyle name="Check Cell" xfId="16830" builtinId="23" hidden="1" customBuiltin="1"/>
    <cellStyle name="Check Cell" xfId="14243" builtinId="23" hidden="1" customBuiltin="1"/>
    <cellStyle name="Check Cell" xfId="16957" builtinId="23" hidden="1" customBuiltin="1"/>
    <cellStyle name="Check Cell" xfId="13940" builtinId="23" hidden="1" customBuiltin="1"/>
    <cellStyle name="Check Cell" xfId="14615" builtinId="23" hidden="1" customBuiltin="1"/>
    <cellStyle name="Check Cell" xfId="14459" builtinId="23" hidden="1" customBuiltin="1"/>
    <cellStyle name="Check Cell" xfId="5059" builtinId="23" hidden="1" customBuiltin="1"/>
    <cellStyle name="Check Cell" xfId="8290" builtinId="23" hidden="1" customBuiltin="1"/>
    <cellStyle name="Check Cell" xfId="5217" builtinId="23" hidden="1" customBuiltin="1"/>
    <cellStyle name="Check Cell" xfId="4209" builtinId="23" hidden="1" customBuiltin="1"/>
    <cellStyle name="Check Cell" xfId="11675" builtinId="23" hidden="1" customBuiltin="1"/>
    <cellStyle name="Check Cell" xfId="4674" builtinId="23" hidden="1" customBuiltin="1"/>
    <cellStyle name="Check Cell" xfId="5533" builtinId="23" hidden="1" customBuiltin="1"/>
    <cellStyle name="Check Cell" xfId="7576" builtinId="23" hidden="1" customBuiltin="1"/>
    <cellStyle name="Check Cell" xfId="7668" builtinId="23" hidden="1" customBuiltin="1"/>
    <cellStyle name="Check Cell" xfId="5527" builtinId="23" hidden="1" customBuiltin="1"/>
    <cellStyle name="Check Cell" xfId="8160" builtinId="23" hidden="1" customBuiltin="1"/>
    <cellStyle name="Check Cell" xfId="12297" builtinId="23" hidden="1" customBuiltin="1"/>
    <cellStyle name="Check Cell" xfId="5574" builtinId="23" hidden="1" customBuiltin="1"/>
    <cellStyle name="Check Cell" xfId="4588" builtinId="23" hidden="1" customBuiltin="1"/>
    <cellStyle name="Check Cell" xfId="4972" builtinId="23" hidden="1" customBuiltin="1"/>
    <cellStyle name="Check Cell" xfId="10628" builtinId="23" hidden="1" customBuiltin="1"/>
    <cellStyle name="Check Cell" xfId="4540" builtinId="23" hidden="1" customBuiltin="1"/>
    <cellStyle name="Check Cell" xfId="4956" builtinId="23" hidden="1" customBuiltin="1"/>
    <cellStyle name="Check Cell" xfId="13966" builtinId="23" hidden="1" customBuiltin="1"/>
    <cellStyle name="Check Cell" xfId="16651" builtinId="23" hidden="1" customBuiltin="1"/>
    <cellStyle name="Check Cell" xfId="14212" builtinId="23" hidden="1" customBuiltin="1"/>
    <cellStyle name="Check Cell" xfId="14294" builtinId="23" hidden="1" customBuiltin="1"/>
    <cellStyle name="Check Cell" xfId="7551" builtinId="23" hidden="1" customBuiltin="1"/>
    <cellStyle name="Check Cell" xfId="17172" builtinId="23" hidden="1" customBuiltin="1"/>
    <cellStyle name="Check Cell" xfId="17197" builtinId="23" hidden="1" customBuiltin="1"/>
    <cellStyle name="Check Cell" xfId="17224" builtinId="23" hidden="1" customBuiltin="1"/>
    <cellStyle name="Check Cell" xfId="17251" builtinId="23" hidden="1" customBuiltin="1"/>
    <cellStyle name="Check Cell" xfId="17276" builtinId="23" hidden="1" customBuiltin="1"/>
    <cellStyle name="Check Cell" xfId="17164" builtinId="23" hidden="1" customBuiltin="1"/>
    <cellStyle name="Check Cell" xfId="17316" builtinId="23" hidden="1" customBuiltin="1"/>
    <cellStyle name="Check Cell" xfId="17348" builtinId="23" hidden="1" customBuiltin="1"/>
    <cellStyle name="Check Cell" xfId="17383" builtinId="23" hidden="1" customBuiltin="1"/>
    <cellStyle name="Check Cell" xfId="17416" builtinId="23" hidden="1" customBuiltin="1"/>
    <cellStyle name="Check Cell" xfId="17447" builtinId="23" hidden="1" customBuiltin="1"/>
    <cellStyle name="Check Cell" xfId="17385" builtinId="23" hidden="1" customBuiltin="1"/>
    <cellStyle name="Check Cell" xfId="17354" builtinId="23" hidden="1" customBuiltin="1"/>
    <cellStyle name="Check Cell" xfId="17388" builtinId="23" hidden="1" customBuiltin="1"/>
    <cellStyle name="Check Cell" xfId="17499" builtinId="23" hidden="1" customBuiltin="1"/>
    <cellStyle name="Check Cell" xfId="17527" builtinId="23" hidden="1" customBuiltin="1"/>
    <cellStyle name="Check Cell" xfId="17552" builtinId="23" hidden="1" customBuiltin="1"/>
    <cellStyle name="Check Cell" xfId="17460" builtinId="23" hidden="1" customBuiltin="1"/>
    <cellStyle name="Check Cell" xfId="17599" builtinId="23" hidden="1" customBuiltin="1"/>
    <cellStyle name="Check Cell" xfId="17629" builtinId="23" hidden="1" customBuiltin="1"/>
    <cellStyle name="Check Cell" xfId="17661" builtinId="23" hidden="1" customBuiltin="1"/>
    <cellStyle name="Check Cell" xfId="17691" builtinId="23" hidden="1" customBuiltin="1"/>
    <cellStyle name="Check Cell" xfId="17720" builtinId="23" hidden="1" customBuiltin="1"/>
    <cellStyle name="Check Cell" xfId="17663" builtinId="23" hidden="1" customBuiltin="1"/>
    <cellStyle name="Check Cell" xfId="17635" builtinId="23" hidden="1" customBuiltin="1"/>
    <cellStyle name="Check Cell" xfId="17666" builtinId="23" hidden="1" customBuiltin="1"/>
    <cellStyle name="Check Cell" xfId="17766" builtinId="23" hidden="1" customBuiltin="1"/>
    <cellStyle name="Check Cell" xfId="17793" builtinId="23" hidden="1" customBuiltin="1"/>
    <cellStyle name="Check Cell" xfId="17817" builtinId="23" hidden="1" customBuiltin="1"/>
    <cellStyle name="Check Cell" xfId="17845" builtinId="23" hidden="1" customBuiltin="1"/>
    <cellStyle name="Check Cell" xfId="17884" builtinId="23" hidden="1" customBuiltin="1"/>
    <cellStyle name="Check Cell" xfId="17913" builtinId="23" hidden="1" customBuiltin="1"/>
    <cellStyle name="Check Cell" xfId="17945" builtinId="23" hidden="1" customBuiltin="1"/>
    <cellStyle name="Check Cell" xfId="17976" builtinId="23" hidden="1" customBuiltin="1"/>
    <cellStyle name="Check Cell" xfId="18004" builtinId="23" hidden="1" customBuiltin="1"/>
    <cellStyle name="Check Cell" xfId="17947" builtinId="23" hidden="1" customBuiltin="1"/>
    <cellStyle name="Check Cell" xfId="17919" builtinId="23" hidden="1" customBuiltin="1"/>
    <cellStyle name="Check Cell" xfId="17950" builtinId="23" hidden="1" customBuiltin="1"/>
    <cellStyle name="Check Cell" xfId="18048" builtinId="23" hidden="1" customBuiltin="1"/>
    <cellStyle name="Check Cell" xfId="18074" builtinId="23" hidden="1" customBuiltin="1"/>
    <cellStyle name="Check Cell" xfId="18098" builtinId="23" hidden="1" customBuiltin="1"/>
    <cellStyle name="Check Cell" xfId="18122" builtinId="23" hidden="1" customBuiltin="1"/>
    <cellStyle name="Check Cell" xfId="14210" builtinId="23" hidden="1" customBuiltin="1"/>
    <cellStyle name="Check Cell" xfId="17056" builtinId="23" hidden="1" customBuiltin="1"/>
    <cellStyle name="Check Cell" xfId="17065" builtinId="23" hidden="1" customBuiltin="1"/>
    <cellStyle name="Check Cell" xfId="5109" builtinId="23" hidden="1" customBuiltin="1"/>
    <cellStyle name="Check Cell" xfId="17124" builtinId="23" hidden="1" customBuiltin="1"/>
    <cellStyle name="Check Cell" xfId="17068" builtinId="23" hidden="1" customBuiltin="1"/>
    <cellStyle name="Check Cell" xfId="18275" builtinId="23" hidden="1" customBuiltin="1"/>
    <cellStyle name="Check Cell" xfId="18296" builtinId="23" hidden="1" customBuiltin="1"/>
    <cellStyle name="Check Cell" xfId="18319" builtinId="23" hidden="1" customBuiltin="1"/>
    <cellStyle name="Check Cell" xfId="18340" builtinId="23" hidden="1" customBuiltin="1"/>
    <cellStyle name="Check Cell" xfId="18361" builtinId="23" hidden="1" customBuiltin="1"/>
    <cellStyle name="Check Cell" xfId="18268" builtinId="23" hidden="1" customBuiltin="1"/>
    <cellStyle name="Check Cell" xfId="18396" builtinId="23" hidden="1" customBuiltin="1"/>
    <cellStyle name="Check Cell" xfId="18426" builtinId="23" hidden="1" customBuiltin="1"/>
    <cellStyle name="Check Cell" xfId="18461" builtinId="23" hidden="1" customBuiltin="1"/>
    <cellStyle name="Check Cell" xfId="18492" builtinId="23" hidden="1" customBuiltin="1"/>
    <cellStyle name="Check Cell" xfId="18524" builtinId="23" hidden="1" customBuiltin="1"/>
    <cellStyle name="Check Cell" xfId="18463" builtinId="23" hidden="1" customBuiltin="1"/>
    <cellStyle name="Check Cell" xfId="18432" builtinId="23" hidden="1" customBuiltin="1"/>
    <cellStyle name="Check Cell" xfId="18466" builtinId="23" hidden="1" customBuiltin="1"/>
    <cellStyle name="Check Cell" xfId="18574" builtinId="23" hidden="1" customBuiltin="1"/>
    <cellStyle name="Check Cell" xfId="18599" builtinId="23" hidden="1" customBuiltin="1"/>
    <cellStyle name="Check Cell" xfId="18626" builtinId="23" hidden="1" customBuiltin="1"/>
    <cellStyle name="Check Cell" xfId="18536" builtinId="23" hidden="1" customBuiltin="1"/>
    <cellStyle name="Check Cell" xfId="18673" builtinId="23" hidden="1" customBuiltin="1"/>
    <cellStyle name="Check Cell" xfId="18703" builtinId="23" hidden="1" customBuiltin="1"/>
    <cellStyle name="Check Cell" xfId="18735" builtinId="23" hidden="1" customBuiltin="1"/>
    <cellStyle name="Check Cell" xfId="18765" builtinId="23" hidden="1" customBuiltin="1"/>
    <cellStyle name="Check Cell" xfId="18793" builtinId="23" hidden="1" customBuiltin="1"/>
    <cellStyle name="Check Cell" xfId="18737" builtinId="23" hidden="1" customBuiltin="1"/>
    <cellStyle name="Check Cell" xfId="18709" builtinId="23" hidden="1" customBuiltin="1"/>
    <cellStyle name="Check Cell" xfId="18740" builtinId="23" hidden="1" customBuiltin="1"/>
    <cellStyle name="Check Cell" xfId="18838" builtinId="23" hidden="1" customBuiltin="1"/>
    <cellStyle name="Check Cell" xfId="18865" builtinId="23" hidden="1" customBuiltin="1"/>
    <cellStyle name="Check Cell" xfId="18889" builtinId="23" hidden="1" customBuiltin="1"/>
    <cellStyle name="Check Cell" xfId="18918" builtinId="23" hidden="1" customBuiltin="1"/>
    <cellStyle name="Check Cell" xfId="18956" builtinId="23" hidden="1" customBuiltin="1"/>
    <cellStyle name="Check Cell" xfId="18985" builtinId="23" hidden="1" customBuiltin="1"/>
    <cellStyle name="Check Cell" xfId="19017" builtinId="23" hidden="1" customBuiltin="1"/>
    <cellStyle name="Check Cell" xfId="19048" builtinId="23" hidden="1" customBuiltin="1"/>
    <cellStyle name="Check Cell" xfId="19076" builtinId="23" hidden="1" customBuiltin="1"/>
    <cellStyle name="Check Cell" xfId="19019" builtinId="23" hidden="1" customBuiltin="1"/>
    <cellStyle name="Check Cell" xfId="18991" builtinId="23" hidden="1" customBuiltin="1"/>
    <cellStyle name="Check Cell" xfId="19022" builtinId="23" hidden="1" customBuiltin="1"/>
    <cellStyle name="Check Cell" xfId="19121" builtinId="23" hidden="1" customBuiltin="1"/>
    <cellStyle name="Check Cell" xfId="19144" builtinId="23" hidden="1" customBuiltin="1"/>
    <cellStyle name="Check Cell" xfId="19168" builtinId="23" hidden="1" customBuiltin="1"/>
    <cellStyle name="Check Cell" xfId="19191" builtinId="23" hidden="1" customBuiltin="1"/>
    <cellStyle name="Check Cell" xfId="4747" builtinId="23" hidden="1" customBuiltin="1"/>
    <cellStyle name="Check Cell" xfId="5824" builtinId="23" hidden="1" customBuiltin="1"/>
    <cellStyle name="Check Cell" xfId="5724" builtinId="23" hidden="1" customBuiltin="1"/>
    <cellStyle name="Check Cell" xfId="14223" builtinId="23" hidden="1" customBuiltin="1"/>
    <cellStyle name="Check Cell" xfId="6105" builtinId="23" hidden="1" customBuiltin="1"/>
    <cellStyle name="Check Cell" xfId="10990" builtinId="23" hidden="1" customBuiltin="1"/>
    <cellStyle name="Check Cell" xfId="4244" builtinId="23" hidden="1" customBuiltin="1"/>
    <cellStyle name="Check Cell" xfId="4691" builtinId="23" hidden="1" customBuiltin="1"/>
    <cellStyle name="Check Cell" xfId="17747" builtinId="23" hidden="1" customBuiltin="1"/>
    <cellStyle name="Check Cell" xfId="13988" builtinId="23" hidden="1" customBuiltin="1"/>
    <cellStyle name="Check Cell" xfId="8175" builtinId="23" hidden="1" customBuiltin="1"/>
    <cellStyle name="Check Cell" xfId="7393" builtinId="23" hidden="1" customBuiltin="1"/>
    <cellStyle name="Check Cell" xfId="17800" builtinId="23" hidden="1" customBuiltin="1"/>
    <cellStyle name="Check Cell" xfId="17142" builtinId="23" hidden="1" customBuiltin="1"/>
    <cellStyle name="Check Cell" xfId="10610" builtinId="23" hidden="1" customBuiltin="1"/>
    <cellStyle name="Check Cell" xfId="14146" builtinId="23" hidden="1" customBuiltin="1"/>
    <cellStyle name="Check Cell" xfId="19125" builtinId="23" hidden="1" customBuiltin="1"/>
    <cellStyle name="Check Cell" xfId="10690" builtinId="23" hidden="1" customBuiltin="1"/>
    <cellStyle name="Check Cell" xfId="4459" builtinId="23" hidden="1" customBuiltin="1"/>
    <cellStyle name="Check Cell" xfId="9178" builtinId="23" hidden="1" customBuiltin="1"/>
    <cellStyle name="Check Cell" xfId="19254" builtinId="23" hidden="1" customBuiltin="1"/>
    <cellStyle name="Check Cell" xfId="19291" builtinId="23" hidden="1" customBuiltin="1"/>
    <cellStyle name="Check Cell" xfId="19326" builtinId="23" hidden="1" customBuiltin="1"/>
    <cellStyle name="Check Cell" xfId="4596" builtinId="23" hidden="1" customBuiltin="1"/>
    <cellStyle name="Check Cell" xfId="19389" builtinId="23" hidden="1" customBuiltin="1"/>
    <cellStyle name="Check Cell" xfId="19422" builtinId="23" hidden="1" customBuiltin="1"/>
    <cellStyle name="Check Cell" xfId="19457" builtinId="23" hidden="1" customBuiltin="1"/>
    <cellStyle name="Check Cell" xfId="19490" builtinId="23" hidden="1" customBuiltin="1"/>
    <cellStyle name="Check Cell" xfId="19520" builtinId="23" hidden="1" customBuiltin="1"/>
    <cellStyle name="Check Cell" xfId="19459" builtinId="23" hidden="1" customBuiltin="1"/>
    <cellStyle name="Check Cell" xfId="19428" builtinId="23" hidden="1" customBuiltin="1"/>
    <cellStyle name="Check Cell" xfId="19462" builtinId="23" hidden="1" customBuiltin="1"/>
    <cellStyle name="Check Cell" xfId="19576" builtinId="23" hidden="1" customBuiltin="1"/>
    <cellStyle name="Check Cell" xfId="19612" builtinId="23" hidden="1" customBuiltin="1"/>
    <cellStyle name="Check Cell" xfId="19646" builtinId="23" hidden="1" customBuiltin="1"/>
    <cellStyle name="Check Cell" xfId="19686" builtinId="23" hidden="1" customBuiltin="1"/>
    <cellStyle name="Check Cell" xfId="19731" builtinId="23" hidden="1" customBuiltin="1"/>
    <cellStyle name="Check Cell" xfId="19764" builtinId="23" hidden="1" customBuiltin="1"/>
    <cellStyle name="Check Cell" xfId="19799" builtinId="23" hidden="1" customBuiltin="1"/>
    <cellStyle name="Check Cell" xfId="19832" builtinId="23" hidden="1" customBuiltin="1"/>
    <cellStyle name="Check Cell" xfId="19862" builtinId="23" hidden="1" customBuiltin="1"/>
    <cellStyle name="Check Cell" xfId="19801" builtinId="23" hidden="1" customBuiltin="1"/>
    <cellStyle name="Check Cell" xfId="19770" builtinId="23" hidden="1" customBuiltin="1"/>
    <cellStyle name="Check Cell" xfId="19804" builtinId="23" hidden="1" customBuiltin="1"/>
    <cellStyle name="Check Cell" xfId="19918" builtinId="23" hidden="1" customBuiltin="1"/>
    <cellStyle name="Check Cell" xfId="19954" builtinId="23" hidden="1" customBuiltin="1"/>
    <cellStyle name="Check Cell" xfId="19988" builtinId="23" hidden="1" customBuiltin="1"/>
    <cellStyle name="Check Cell" xfId="20027" builtinId="23" hidden="1" customBuiltin="1"/>
    <cellStyle name="Check Cell" xfId="20137" builtinId="23" hidden="1" customBuiltin="1"/>
    <cellStyle name="Check Cell" xfId="20158" builtinId="23" hidden="1" customBuiltin="1"/>
    <cellStyle name="Check Cell" xfId="20181" builtinId="23" hidden="1" customBuiltin="1"/>
    <cellStyle name="Check Cell" xfId="20203" builtinId="23" hidden="1" customBuiltin="1"/>
    <cellStyle name="Check Cell" xfId="20224" builtinId="23" hidden="1" customBuiltin="1"/>
    <cellStyle name="Check Cell" xfId="20258" builtinId="23" hidden="1" customBuiltin="1"/>
    <cellStyle name="Check Cell" xfId="20456" builtinId="23" hidden="1" customBuiltin="1"/>
    <cellStyle name="Check Cell" xfId="20481" builtinId="23" hidden="1" customBuiltin="1"/>
    <cellStyle name="Check Cell" xfId="20507" builtinId="23" hidden="1" customBuiltin="1"/>
    <cellStyle name="Check Cell" xfId="20534" builtinId="23" hidden="1" customBuiltin="1"/>
    <cellStyle name="Check Cell" xfId="20559" builtinId="23" hidden="1" customBuiltin="1"/>
    <cellStyle name="Check Cell" xfId="20448" builtinId="23" hidden="1" customBuiltin="1"/>
    <cellStyle name="Check Cell" xfId="20599" builtinId="23" hidden="1" customBuiltin="1"/>
    <cellStyle name="Check Cell" xfId="20630" builtinId="23" hidden="1" customBuiltin="1"/>
    <cellStyle name="Check Cell" xfId="20665" builtinId="23" hidden="1" customBuiltin="1"/>
    <cellStyle name="Check Cell" xfId="20697" builtinId="23" hidden="1" customBuiltin="1"/>
    <cellStyle name="Check Cell" xfId="20728" builtinId="23" hidden="1" customBuiltin="1"/>
    <cellStyle name="Check Cell" xfId="20667" builtinId="23" hidden="1" customBuiltin="1"/>
    <cellStyle name="Check Cell" xfId="20636" builtinId="23" hidden="1" customBuiltin="1"/>
    <cellStyle name="Check Cell" xfId="20670" builtinId="23" hidden="1" customBuiltin="1"/>
    <cellStyle name="Check Cell" xfId="20779" builtinId="23" hidden="1" customBuiltin="1"/>
    <cellStyle name="Check Cell" xfId="20807" builtinId="23" hidden="1" customBuiltin="1"/>
    <cellStyle name="Check Cell" xfId="20831" builtinId="23" hidden="1" customBuiltin="1"/>
    <cellStyle name="Check Cell" xfId="20741" builtinId="23" hidden="1" customBuiltin="1"/>
    <cellStyle name="Check Cell" xfId="20878" builtinId="23" hidden="1" customBuiltin="1"/>
    <cellStyle name="Check Cell" xfId="20908" builtinId="23" hidden="1" customBuiltin="1"/>
    <cellStyle name="Check Cell" xfId="20940" builtinId="23" hidden="1" customBuiltin="1"/>
    <cellStyle name="Check Cell" xfId="20970" builtinId="23" hidden="1" customBuiltin="1"/>
    <cellStyle name="Check Cell" xfId="20998" builtinId="23" hidden="1" customBuiltin="1"/>
    <cellStyle name="Check Cell" xfId="20942" builtinId="23" hidden="1" customBuiltin="1"/>
    <cellStyle name="Check Cell" xfId="20914" builtinId="23" hidden="1" customBuiltin="1"/>
    <cellStyle name="Check Cell" xfId="20945" builtinId="23" hidden="1" customBuiltin="1"/>
    <cellStyle name="Check Cell" xfId="21042" builtinId="23" hidden="1" customBuiltin="1"/>
    <cellStyle name="Check Cell" xfId="21067" builtinId="23" hidden="1" customBuiltin="1"/>
    <cellStyle name="Check Cell" xfId="21090" builtinId="23" hidden="1" customBuiltin="1"/>
    <cellStyle name="Check Cell" xfId="21117" builtinId="23" hidden="1" customBuiltin="1"/>
    <cellStyle name="Check Cell" xfId="21156" builtinId="23" hidden="1" customBuiltin="1"/>
    <cellStyle name="Check Cell" xfId="21185" builtinId="23" hidden="1" customBuiltin="1"/>
    <cellStyle name="Check Cell" xfId="21217" builtinId="23" hidden="1" customBuiltin="1"/>
    <cellStyle name="Check Cell" xfId="21248" builtinId="23" hidden="1" customBuiltin="1"/>
    <cellStyle name="Check Cell" xfId="21275" builtinId="23" hidden="1" customBuiltin="1"/>
    <cellStyle name="Check Cell" xfId="21219" builtinId="23" hidden="1" customBuiltin="1"/>
    <cellStyle name="Check Cell" xfId="21191" builtinId="23" hidden="1" customBuiltin="1"/>
    <cellStyle name="Check Cell" xfId="21222" builtinId="23" hidden="1" customBuiltin="1"/>
    <cellStyle name="Check Cell" xfId="21319" builtinId="23" hidden="1" customBuiltin="1"/>
    <cellStyle name="Check Cell" xfId="21345" builtinId="23" hidden="1" customBuiltin="1"/>
    <cellStyle name="Check Cell" xfId="21368" builtinId="23" hidden="1" customBuiltin="1"/>
    <cellStyle name="Check Cell" xfId="21391" builtinId="23" hidden="1" customBuiltin="1"/>
    <cellStyle name="Check Cell" xfId="20320" builtinId="23" hidden="1" customBuiltin="1"/>
    <cellStyle name="Check Cell" xfId="20341" builtinId="23" hidden="1" customBuiltin="1"/>
    <cellStyle name="Check Cell" xfId="20350" builtinId="23" hidden="1" customBuiltin="1"/>
    <cellStyle name="Check Cell" xfId="20316" builtinId="23" hidden="1" customBuiltin="1"/>
    <cellStyle name="Check Cell" xfId="20408" builtinId="23" hidden="1" customBuiltin="1"/>
    <cellStyle name="Check Cell" xfId="20352" builtinId="23" hidden="1" customBuiltin="1"/>
    <cellStyle name="Check Cell" xfId="21544" builtinId="23" hidden="1" customBuiltin="1"/>
    <cellStyle name="Check Cell" xfId="21565" builtinId="23" hidden="1" customBuiltin="1"/>
    <cellStyle name="Check Cell" xfId="21588" builtinId="23" hidden="1" customBuiltin="1"/>
    <cellStyle name="Check Cell" xfId="21609" builtinId="23" hidden="1" customBuiltin="1"/>
    <cellStyle name="Check Cell" xfId="21630" builtinId="23" hidden="1" customBuiltin="1"/>
    <cellStyle name="Check Cell" xfId="21537" builtinId="23" hidden="1" customBuiltin="1"/>
    <cellStyle name="Check Cell" xfId="21665" builtinId="23" hidden="1" customBuiltin="1"/>
    <cellStyle name="Check Cell" xfId="21695" builtinId="23" hidden="1" customBuiltin="1"/>
    <cellStyle name="Check Cell" xfId="21730" builtinId="23" hidden="1" customBuiltin="1"/>
    <cellStyle name="Check Cell" xfId="21761" builtinId="23" hidden="1" customBuiltin="1"/>
    <cellStyle name="Check Cell" xfId="21792" builtinId="23" hidden="1" customBuiltin="1"/>
    <cellStyle name="Check Cell" xfId="21732" builtinId="23" hidden="1" customBuiltin="1"/>
    <cellStyle name="Check Cell" xfId="21701" builtinId="23" hidden="1" customBuiltin="1"/>
    <cellStyle name="Check Cell" xfId="21735" builtinId="23" hidden="1" customBuiltin="1"/>
    <cellStyle name="Check Cell" xfId="21840" builtinId="23" hidden="1" customBuiltin="1"/>
    <cellStyle name="Check Cell" xfId="21864" builtinId="23" hidden="1" customBuiltin="1"/>
    <cellStyle name="Check Cell" xfId="21888" builtinId="23" hidden="1" customBuiltin="1"/>
    <cellStyle name="Check Cell" xfId="21804" builtinId="23" hidden="1" customBuiltin="1"/>
    <cellStyle name="Check Cell" xfId="21935" builtinId="23" hidden="1" customBuiltin="1"/>
    <cellStyle name="Check Cell" xfId="21964" builtinId="23" hidden="1" customBuiltin="1"/>
    <cellStyle name="Check Cell" xfId="21996" builtinId="23" hidden="1" customBuiltin="1"/>
    <cellStyle name="Check Cell" xfId="22026" builtinId="23" hidden="1" customBuiltin="1"/>
    <cellStyle name="Check Cell" xfId="22053" builtinId="23" hidden="1" customBuiltin="1"/>
    <cellStyle name="Check Cell" xfId="21998" builtinId="23" hidden="1" customBuiltin="1"/>
    <cellStyle name="Check Cell" xfId="21970" builtinId="23" hidden="1" customBuiltin="1"/>
    <cellStyle name="Check Cell" xfId="22001" builtinId="23" hidden="1" customBuiltin="1"/>
    <cellStyle name="Check Cell" xfId="22096" builtinId="23" hidden="1" customBuiltin="1"/>
    <cellStyle name="Check Cell" xfId="22121" builtinId="23" hidden="1" customBuiltin="1"/>
    <cellStyle name="Check Cell" xfId="22145" builtinId="23" hidden="1" customBuiltin="1"/>
    <cellStyle name="Check Cell" xfId="22173" builtinId="23" hidden="1" customBuiltin="1"/>
    <cellStyle name="Check Cell" xfId="22211" builtinId="23" hidden="1" customBuiltin="1"/>
    <cellStyle name="Check Cell" xfId="22240" builtinId="23" hidden="1" customBuiltin="1"/>
    <cellStyle name="Check Cell" xfId="22272" builtinId="23" hidden="1" customBuiltin="1"/>
    <cellStyle name="Check Cell" xfId="22303" builtinId="23" hidden="1" customBuiltin="1"/>
    <cellStyle name="Check Cell" xfId="22330" builtinId="23" hidden="1" customBuiltin="1"/>
    <cellStyle name="Check Cell" xfId="22274" builtinId="23" hidden="1" customBuiltin="1"/>
    <cellStyle name="Check Cell" xfId="22246" builtinId="23" hidden="1" customBuiltin="1"/>
    <cellStyle name="Check Cell" xfId="22277" builtinId="23" hidden="1" customBuiltin="1"/>
    <cellStyle name="Check Cell" xfId="22375" builtinId="23" hidden="1" customBuiltin="1"/>
    <cellStyle name="Check Cell" xfId="22398" builtinId="23" hidden="1" customBuiltin="1"/>
    <cellStyle name="Check Cell" xfId="22421" builtinId="23" hidden="1" customBuiltin="1"/>
    <cellStyle name="Check Cell" xfId="22444" builtinId="23" hidden="1" customBuiltin="1"/>
    <cellStyle name="Check Cell" xfId="11937" builtinId="23" hidden="1" customBuiltin="1"/>
    <cellStyle name="Check Cell" xfId="4129" builtinId="23" hidden="1" customBuiltin="1"/>
    <cellStyle name="Check Cell" xfId="5325" builtinId="23" hidden="1" customBuiltin="1"/>
    <cellStyle name="Check Cell" xfId="4811" builtinId="23" hidden="1" customBuiltin="1"/>
    <cellStyle name="Check Cell" xfId="15065" builtinId="23" hidden="1" customBuiltin="1"/>
    <cellStyle name="Check Cell" xfId="4315" builtinId="23" hidden="1" customBuiltin="1"/>
    <cellStyle name="Check Cell" xfId="14422" builtinId="23" hidden="1" customBuiltin="1"/>
    <cellStyle name="Check Cell" xfId="17026" builtinId="23" hidden="1" customBuiltin="1"/>
    <cellStyle name="Check Cell" xfId="21025" builtinId="23" hidden="1" customBuiltin="1"/>
    <cellStyle name="Check Cell" xfId="14494" builtinId="23" hidden="1" customBuiltin="1"/>
    <cellStyle name="Check Cell" xfId="16252" builtinId="23" hidden="1" customBuiltin="1"/>
    <cellStyle name="Check Cell" xfId="20048" builtinId="23" hidden="1" customBuiltin="1"/>
    <cellStyle name="Check Cell" xfId="21074" builtinId="23" hidden="1" customBuiltin="1"/>
    <cellStyle name="Check Cell" xfId="20426" builtinId="23" hidden="1" customBuiltin="1"/>
    <cellStyle name="Check Cell" xfId="18684" builtinId="23" hidden="1" customBuiltin="1"/>
    <cellStyle name="Check Cell" xfId="4682" builtinId="23" hidden="1" customBuiltin="1"/>
    <cellStyle name="Check Cell" xfId="22379" builtinId="23" hidden="1" customBuiltin="1"/>
    <cellStyle name="Check Cell" xfId="15435" builtinId="23" hidden="1" customBuiltin="1"/>
    <cellStyle name="Check Cell" xfId="16999" builtinId="23" hidden="1" customBuiltin="1"/>
    <cellStyle name="Check Cell" xfId="20055" builtinId="23" hidden="1" customBuiltin="1"/>
    <cellStyle name="Check Cell" xfId="22507" builtinId="23" hidden="1" customBuiltin="1"/>
    <cellStyle name="Check Cell" xfId="22544" builtinId="23" hidden="1" customBuiltin="1"/>
    <cellStyle name="Check Cell" xfId="22579" builtinId="23" hidden="1" customBuiltin="1"/>
    <cellStyle name="Check Cell" xfId="17084" builtinId="23" hidden="1" customBuiltin="1"/>
    <cellStyle name="Check Cell" xfId="22642" builtinId="23" hidden="1" customBuiltin="1"/>
    <cellStyle name="Check Cell" xfId="22675" builtinId="23" hidden="1" customBuiltin="1"/>
    <cellStyle name="Check Cell" xfId="22710" builtinId="23" hidden="1" customBuiltin="1"/>
    <cellStyle name="Check Cell" xfId="22743" builtinId="23" hidden="1" customBuiltin="1"/>
    <cellStyle name="Check Cell" xfId="22773" builtinId="23" hidden="1" customBuiltin="1"/>
    <cellStyle name="Check Cell" xfId="22712" builtinId="23" hidden="1" customBuiltin="1"/>
    <cellStyle name="Check Cell" xfId="22681" builtinId="23" hidden="1" customBuiltin="1"/>
    <cellStyle name="Check Cell" xfId="22715" builtinId="23" hidden="1" customBuiltin="1"/>
    <cellStyle name="Check Cell" xfId="22829" builtinId="23" hidden="1" customBuiltin="1"/>
    <cellStyle name="Check Cell" xfId="22865" builtinId="23" hidden="1" customBuiltin="1"/>
    <cellStyle name="Check Cell" xfId="22899" builtinId="23" hidden="1" customBuiltin="1"/>
    <cellStyle name="Check Cell" xfId="22939" builtinId="23" hidden="1" customBuiltin="1"/>
    <cellStyle name="Check Cell" xfId="22984" builtinId="23" hidden="1" customBuiltin="1"/>
    <cellStyle name="Check Cell" xfId="23017" builtinId="23" hidden="1" customBuiltin="1"/>
    <cellStyle name="Check Cell" xfId="23052" builtinId="23" hidden="1" customBuiltin="1"/>
    <cellStyle name="Check Cell" xfId="23085" builtinId="23" hidden="1" customBuiltin="1"/>
    <cellStyle name="Check Cell" xfId="23115" builtinId="23" hidden="1" customBuiltin="1"/>
    <cellStyle name="Check Cell" xfId="23054" builtinId="23" hidden="1" customBuiltin="1"/>
    <cellStyle name="Check Cell" xfId="23023" builtinId="23" hidden="1" customBuiltin="1"/>
    <cellStyle name="Check Cell" xfId="23057" builtinId="23" hidden="1" customBuiltin="1"/>
    <cellStyle name="Check Cell" xfId="23171" builtinId="23" hidden="1" customBuiltin="1"/>
    <cellStyle name="Check Cell" xfId="23207" builtinId="23" hidden="1" customBuiltin="1"/>
    <cellStyle name="Check Cell" xfId="23241" builtinId="23" hidden="1" customBuiltin="1"/>
    <cellStyle name="Check Cell" xfId="23277" builtinId="23" hidden="1" customBuiltin="1"/>
    <cellStyle name="Check Cell" xfId="23345" builtinId="23" hidden="1" customBuiltin="1"/>
    <cellStyle name="Check Cell" xfId="23366" builtinId="23" hidden="1" customBuiltin="1"/>
    <cellStyle name="Check Cell" xfId="23389" builtinId="23" hidden="1" customBuiltin="1"/>
    <cellStyle name="Check Cell" xfId="23411" builtinId="23" hidden="1" customBuiltin="1"/>
    <cellStyle name="Check Cell" xfId="23432" builtinId="23" hidden="1" customBuiltin="1"/>
    <cellStyle name="Check Cell" xfId="23463" builtinId="23" hidden="1" customBuiltin="1"/>
    <cellStyle name="Check Cell" xfId="23658" builtinId="23" hidden="1" customBuiltin="1"/>
    <cellStyle name="Check Cell" xfId="23680" builtinId="23" hidden="1" customBuiltin="1"/>
    <cellStyle name="Check Cell" xfId="23706" builtinId="23" hidden="1" customBuiltin="1"/>
    <cellStyle name="Check Cell" xfId="23732" builtinId="23" hidden="1" customBuiltin="1"/>
    <cellStyle name="Check Cell" xfId="23756" builtinId="23" hidden="1" customBuiltin="1"/>
    <cellStyle name="Check Cell" xfId="23650" builtinId="23" hidden="1" customBuiltin="1"/>
    <cellStyle name="Check Cell" xfId="23796" builtinId="23" hidden="1" customBuiltin="1"/>
    <cellStyle name="Check Cell" xfId="23826" builtinId="23" hidden="1" customBuiltin="1"/>
    <cellStyle name="Check Cell" xfId="23861" builtinId="23" hidden="1" customBuiltin="1"/>
    <cellStyle name="Check Cell" xfId="23893" builtinId="23" hidden="1" customBuiltin="1"/>
    <cellStyle name="Check Cell" xfId="23924" builtinId="23" hidden="1" customBuiltin="1"/>
    <cellStyle name="Check Cell" xfId="23863" builtinId="23" hidden="1" customBuiltin="1"/>
    <cellStyle name="Check Cell" xfId="23832" builtinId="23" hidden="1" customBuiltin="1"/>
    <cellStyle name="Check Cell" xfId="23866" builtinId="23" hidden="1" customBuiltin="1"/>
    <cellStyle name="Check Cell" xfId="23973" builtinId="23" hidden="1" customBuiltin="1"/>
    <cellStyle name="Check Cell" xfId="23999" builtinId="23" hidden="1" customBuiltin="1"/>
    <cellStyle name="Check Cell" xfId="24023" builtinId="23" hidden="1" customBuiltin="1"/>
    <cellStyle name="Check Cell" xfId="23936" builtinId="23" hidden="1" customBuiltin="1"/>
    <cellStyle name="Check Cell" xfId="24069" builtinId="23" hidden="1" customBuiltin="1"/>
    <cellStyle name="Check Cell" xfId="24097" builtinId="23" hidden="1" customBuiltin="1"/>
    <cellStyle name="Check Cell" xfId="24129" builtinId="23" hidden="1" customBuiltin="1"/>
    <cellStyle name="Check Cell" xfId="24159" builtinId="23" hidden="1" customBuiltin="1"/>
    <cellStyle name="Check Cell" xfId="24186" builtinId="23" hidden="1" customBuiltin="1"/>
    <cellStyle name="Check Cell" xfId="24131" builtinId="23" hidden="1" customBuiltin="1"/>
    <cellStyle name="Check Cell" xfId="24103" builtinId="23" hidden="1" customBuiltin="1"/>
    <cellStyle name="Check Cell" xfId="24134" builtinId="23" hidden="1" customBuiltin="1"/>
    <cellStyle name="Check Cell" xfId="24230" builtinId="23" hidden="1" customBuiltin="1"/>
    <cellStyle name="Check Cell" xfId="24254" builtinId="23" hidden="1" customBuiltin="1"/>
    <cellStyle name="Check Cell" xfId="24277" builtinId="23" hidden="1" customBuiltin="1"/>
    <cellStyle name="Check Cell" xfId="24304" builtinId="23" hidden="1" customBuiltin="1"/>
    <cellStyle name="Check Cell" xfId="24343" builtinId="23" hidden="1" customBuiltin="1"/>
    <cellStyle name="Check Cell" xfId="24371" builtinId="23" hidden="1" customBuiltin="1"/>
    <cellStyle name="Check Cell" xfId="24403" builtinId="23" hidden="1" customBuiltin="1"/>
    <cellStyle name="Check Cell" xfId="24433" builtinId="23" hidden="1" customBuiltin="1"/>
    <cellStyle name="Check Cell" xfId="24460" builtinId="23" hidden="1" customBuiltin="1"/>
    <cellStyle name="Check Cell" xfId="24405" builtinId="23" hidden="1" customBuiltin="1"/>
    <cellStyle name="Check Cell" xfId="24377" builtinId="23" hidden="1" customBuiltin="1"/>
    <cellStyle name="Check Cell" xfId="24408" builtinId="23" hidden="1" customBuiltin="1"/>
    <cellStyle name="Check Cell" xfId="24504" builtinId="23" hidden="1" customBuiltin="1"/>
    <cellStyle name="Check Cell" xfId="24529" builtinId="23" hidden="1" customBuiltin="1"/>
    <cellStyle name="Check Cell" xfId="24552" builtinId="23" hidden="1" customBuiltin="1"/>
    <cellStyle name="Check Cell" xfId="24575" builtinId="23" hidden="1" customBuiltin="1"/>
    <cellStyle name="Check Cell" xfId="23524" builtinId="23" hidden="1" customBuiltin="1"/>
    <cellStyle name="Check Cell" xfId="23545" builtinId="23" hidden="1" customBuiltin="1"/>
    <cellStyle name="Check Cell" xfId="23554" builtinId="23" hidden="1" customBuiltin="1"/>
    <cellStyle name="Check Cell" xfId="23520" builtinId="23" hidden="1" customBuiltin="1"/>
    <cellStyle name="Check Cell" xfId="23611" builtinId="23" hidden="1" customBuiltin="1"/>
    <cellStyle name="Check Cell" xfId="23556" builtinId="23" hidden="1" customBuiltin="1"/>
    <cellStyle name="Check Cell" xfId="24727" builtinId="23" hidden="1" customBuiltin="1"/>
    <cellStyle name="Check Cell" xfId="24748" builtinId="23" hidden="1" customBuiltin="1"/>
    <cellStyle name="Check Cell" xfId="24771" builtinId="23" hidden="1" customBuiltin="1"/>
    <cellStyle name="Check Cell" xfId="24792" builtinId="23" hidden="1" customBuiltin="1"/>
    <cellStyle name="Check Cell" xfId="24813" builtinId="23" hidden="1" customBuiltin="1"/>
    <cellStyle name="Check Cell" xfId="24720" builtinId="23" hidden="1" customBuiltin="1"/>
    <cellStyle name="Check Cell" xfId="24847" builtinId="23" hidden="1" customBuiltin="1"/>
    <cellStyle name="Check Cell" xfId="24876" builtinId="23" hidden="1" customBuiltin="1"/>
    <cellStyle name="Check Cell" xfId="24911" builtinId="23" hidden="1" customBuiltin="1"/>
    <cellStyle name="Check Cell" xfId="24941" builtinId="23" hidden="1" customBuiltin="1"/>
    <cellStyle name="Check Cell" xfId="24972" builtinId="23" hidden="1" customBuiltin="1"/>
    <cellStyle name="Check Cell" xfId="24913" builtinId="23" hidden="1" customBuiltin="1"/>
    <cellStyle name="Check Cell" xfId="24882" builtinId="23" hidden="1" customBuiltin="1"/>
    <cellStyle name="Check Cell" xfId="24916" builtinId="23" hidden="1" customBuiltin="1"/>
    <cellStyle name="Check Cell" xfId="25020" builtinId="23" hidden="1" customBuiltin="1"/>
    <cellStyle name="Check Cell" xfId="25043" builtinId="23" hidden="1" customBuiltin="1"/>
    <cellStyle name="Check Cell" xfId="25067" builtinId="23" hidden="1" customBuiltin="1"/>
    <cellStyle name="Check Cell" xfId="24984" builtinId="23" hidden="1" customBuiltin="1"/>
    <cellStyle name="Check Cell" xfId="25112" builtinId="23" hidden="1" customBuiltin="1"/>
    <cellStyle name="Check Cell" xfId="25140" builtinId="23" hidden="1" customBuiltin="1"/>
    <cellStyle name="Check Cell" xfId="25172" builtinId="23" hidden="1" customBuiltin="1"/>
    <cellStyle name="Check Cell" xfId="25201" builtinId="23" hidden="1" customBuiltin="1"/>
    <cellStyle name="Check Cell" xfId="25228" builtinId="23" hidden="1" customBuiltin="1"/>
    <cellStyle name="Check Cell" xfId="25174" builtinId="23" hidden="1" customBuiltin="1"/>
    <cellStyle name="Check Cell" xfId="25146" builtinId="23" hidden="1" customBuiltin="1"/>
    <cellStyle name="Check Cell" xfId="25177" builtinId="23" hidden="1" customBuiltin="1"/>
    <cellStyle name="Check Cell" xfId="25270" builtinId="23" hidden="1" customBuiltin="1"/>
    <cellStyle name="Check Cell" xfId="25294" builtinId="23" hidden="1" customBuiltin="1"/>
    <cellStyle name="Check Cell" xfId="25318" builtinId="23" hidden="1" customBuiltin="1"/>
    <cellStyle name="Check Cell" xfId="25346" builtinId="23" hidden="1" customBuiltin="1"/>
    <cellStyle name="Check Cell" xfId="25383" builtinId="23" hidden="1" customBuiltin="1"/>
    <cellStyle name="Check Cell" xfId="25411" builtinId="23" hidden="1" customBuiltin="1"/>
    <cellStyle name="Check Cell" xfId="25443" builtinId="23" hidden="1" customBuiltin="1"/>
    <cellStyle name="Check Cell" xfId="25472" builtinId="23" hidden="1" customBuiltin="1"/>
    <cellStyle name="Check Cell" xfId="25499" builtinId="23" hidden="1" customBuiltin="1"/>
    <cellStyle name="Check Cell" xfId="25445" builtinId="23" hidden="1" customBuiltin="1"/>
    <cellStyle name="Check Cell" xfId="25417" builtinId="23" hidden="1" customBuiltin="1"/>
    <cellStyle name="Check Cell" xfId="25448" builtinId="23" hidden="1" customBuiltin="1"/>
    <cellStyle name="Check Cell" xfId="25543" builtinId="23" hidden="1" customBuiltin="1"/>
    <cellStyle name="Check Cell" xfId="25566" builtinId="23" hidden="1" customBuiltin="1"/>
    <cellStyle name="Check Cell" xfId="25589" builtinId="23" hidden="1" customBuiltin="1"/>
    <cellStyle name="Check Cell" xfId="25612" builtinId="23" hidden="1" customBuiltin="1"/>
    <cellStyle name="Check Cell" xfId="4855" builtinId="23" hidden="1" customBuiltin="1"/>
    <cellStyle name="Check Cell" xfId="7561" builtinId="23" hidden="1" customBuiltin="1"/>
    <cellStyle name="Check Cell" xfId="20077" builtinId="23" hidden="1" customBuiltin="1"/>
    <cellStyle name="Check Cell" xfId="14519" builtinId="23" hidden="1" customBuiltin="1"/>
    <cellStyle name="Check Cell" xfId="7618" builtinId="23" hidden="1" customBuiltin="1"/>
    <cellStyle name="Check Cell" xfId="8080" builtinId="23" hidden="1" customBuiltin="1"/>
    <cellStyle name="Check Cell" xfId="6063" builtinId="23" hidden="1" customBuiltin="1"/>
    <cellStyle name="Check Cell" xfId="14242" builtinId="23" hidden="1" customBuiltin="1"/>
    <cellStyle name="Check Cell" xfId="24213" builtinId="23" hidden="1" customBuiltin="1"/>
    <cellStyle name="Check Cell" xfId="20061" builtinId="23" hidden="1" customBuiltin="1"/>
    <cellStyle name="Check Cell" xfId="20093" builtinId="23" hidden="1" customBuiltin="1"/>
    <cellStyle name="Check Cell" xfId="23296" builtinId="23" hidden="1" customBuiltin="1"/>
    <cellStyle name="Check Cell" xfId="24261" builtinId="23" hidden="1" customBuiltin="1"/>
    <cellStyle name="Check Cell" xfId="23628" builtinId="23" hidden="1" customBuiltin="1"/>
    <cellStyle name="Check Cell" xfId="21946" builtinId="23" hidden="1" customBuiltin="1"/>
    <cellStyle name="Check Cell" xfId="17199" builtinId="23" hidden="1" customBuiltin="1"/>
    <cellStyle name="Check Cell" xfId="25547" builtinId="23" hidden="1" customBuiltin="1"/>
    <cellStyle name="Check Cell" xfId="20097" builtinId="23" hidden="1" customBuiltin="1"/>
    <cellStyle name="Check Cell" xfId="7637" builtinId="23" hidden="1" customBuiltin="1"/>
    <cellStyle name="Check Cell" xfId="23302" builtinId="23" hidden="1" customBuiltin="1"/>
    <cellStyle name="Check Cell" xfId="25674" builtinId="23" hidden="1" customBuiltin="1"/>
    <cellStyle name="Check Cell" xfId="25710" builtinId="23" hidden="1" customBuiltin="1"/>
    <cellStyle name="Check Cell" xfId="25745" builtinId="23" hidden="1" customBuiltin="1"/>
    <cellStyle name="Check Cell" xfId="20368" builtinId="23" hidden="1" customBuiltin="1"/>
    <cellStyle name="Check Cell" xfId="25808" builtinId="23" hidden="1" customBuiltin="1"/>
    <cellStyle name="Check Cell" xfId="25841" builtinId="23" hidden="1" customBuiltin="1"/>
    <cellStyle name="Check Cell" xfId="25876" builtinId="23" hidden="1" customBuiltin="1"/>
    <cellStyle name="Check Cell" xfId="25909" builtinId="23" hidden="1" customBuiltin="1"/>
    <cellStyle name="Check Cell" xfId="25939" builtinId="23" hidden="1" customBuiltin="1"/>
    <cellStyle name="Check Cell" xfId="25878" builtinId="23" hidden="1" customBuiltin="1"/>
    <cellStyle name="Check Cell" xfId="25847" builtinId="23" hidden="1" customBuiltin="1"/>
    <cellStyle name="Check Cell" xfId="25881" builtinId="23" hidden="1" customBuiltin="1"/>
    <cellStyle name="Check Cell" xfId="25995" builtinId="23" hidden="1" customBuiltin="1"/>
    <cellStyle name="Check Cell" xfId="26031" builtinId="23" hidden="1" customBuiltin="1"/>
    <cellStyle name="Check Cell" xfId="26065" builtinId="23" hidden="1" customBuiltin="1"/>
    <cellStyle name="Check Cell" xfId="26102" builtinId="23" hidden="1" customBuiltin="1"/>
    <cellStyle name="Check Cell" xfId="26140" builtinId="23" hidden="1" customBuiltin="1"/>
    <cellStyle name="Check Cell" xfId="26168" builtinId="23" hidden="1" customBuiltin="1"/>
    <cellStyle name="Check Cell" xfId="26200" builtinId="23" hidden="1" customBuiltin="1"/>
    <cellStyle name="Check Cell" xfId="26230" builtinId="23" hidden="1" customBuiltin="1"/>
    <cellStyle name="Check Cell" xfId="26257" builtinId="23" hidden="1" customBuiltin="1"/>
    <cellStyle name="Check Cell" xfId="26202" builtinId="23" hidden="1" customBuiltin="1"/>
    <cellStyle name="Check Cell" xfId="26174" builtinId="23" hidden="1" customBuiltin="1"/>
    <cellStyle name="Check Cell" xfId="26205" builtinId="23" hidden="1" customBuiltin="1"/>
    <cellStyle name="Check Cell" xfId="26298" builtinId="23" hidden="1" customBuiltin="1"/>
    <cellStyle name="Check Cell" xfId="26321" builtinId="23" hidden="1" customBuiltin="1"/>
    <cellStyle name="Check Cell" xfId="26342" builtinId="23" hidden="1" customBuiltin="1"/>
    <cellStyle name="Check Cell" xfId="26364" builtinId="23" hidden="1" customBuiltin="1"/>
    <cellStyle name="Check Cell" xfId="26386" builtinId="23" hidden="1" customBuiltin="1"/>
    <cellStyle name="Check Cell" xfId="26407" builtinId="23" hidden="1" customBuiltin="1"/>
    <cellStyle name="Check Cell" xfId="26429" builtinId="23" hidden="1" customBuiltin="1"/>
    <cellStyle name="Check Cell" xfId="26451" builtinId="23" hidden="1" customBuiltin="1"/>
    <cellStyle name="Check Cell" xfId="26472" builtinId="23" hidden="1" customBuiltin="1"/>
    <cellStyle name="Check Cell" xfId="26497" builtinId="23" hidden="1" customBuiltin="1"/>
    <cellStyle name="Check Cell" xfId="26676" builtinId="23" hidden="1" customBuiltin="1"/>
    <cellStyle name="Check Cell" xfId="26697" builtinId="23" hidden="1" customBuiltin="1"/>
    <cellStyle name="Check Cell" xfId="26720" builtinId="23" hidden="1" customBuiltin="1"/>
    <cellStyle name="Check Cell" xfId="26742" builtinId="23" hidden="1" customBuiltin="1"/>
    <cellStyle name="Check Cell" xfId="26763" builtinId="23" hidden="1" customBuiltin="1"/>
    <cellStyle name="Check Cell" xfId="26669" builtinId="23" hidden="1" customBuiltin="1"/>
    <cellStyle name="Check Cell" xfId="26796" builtinId="23" hidden="1" customBuiltin="1"/>
    <cellStyle name="Check Cell" xfId="26824" builtinId="23" hidden="1" customBuiltin="1"/>
    <cellStyle name="Check Cell" xfId="26859" builtinId="23" hidden="1" customBuiltin="1"/>
    <cellStyle name="Check Cell" xfId="26889" builtinId="23" hidden="1" customBuiltin="1"/>
    <cellStyle name="Check Cell" xfId="26920" builtinId="23" hidden="1" customBuiltin="1"/>
    <cellStyle name="Check Cell" xfId="26861" builtinId="23" hidden="1" customBuiltin="1"/>
    <cellStyle name="Check Cell" xfId="26830" builtinId="23" hidden="1" customBuiltin="1"/>
    <cellStyle name="Check Cell" xfId="26864" builtinId="23" hidden="1" customBuiltin="1"/>
    <cellStyle name="Check Cell" xfId="26966" builtinId="23" hidden="1" customBuiltin="1"/>
    <cellStyle name="Check Cell" xfId="26988" builtinId="23" hidden="1" customBuiltin="1"/>
    <cellStyle name="Check Cell" xfId="27009" builtinId="23" hidden="1" customBuiltin="1"/>
    <cellStyle name="Check Cell" xfId="26932" builtinId="23" hidden="1" customBuiltin="1"/>
    <cellStyle name="Check Cell" xfId="27051" builtinId="23" hidden="1" customBuiltin="1"/>
    <cellStyle name="Check Cell" xfId="27078" builtinId="23" hidden="1" customBuiltin="1"/>
    <cellStyle name="Check Cell" xfId="27110" builtinId="23" hidden="1" customBuiltin="1"/>
    <cellStyle name="Check Cell" xfId="27139" builtinId="23" hidden="1" customBuiltin="1"/>
    <cellStyle name="Check Cell" xfId="27166" builtinId="23" hidden="1" customBuiltin="1"/>
    <cellStyle name="Check Cell" xfId="27112" builtinId="23" hidden="1" customBuiltin="1"/>
    <cellStyle name="Check Cell" xfId="27084" builtinId="23" hidden="1" customBuiltin="1"/>
    <cellStyle name="Check Cell" xfId="27115" builtinId="23" hidden="1" customBuiltin="1"/>
    <cellStyle name="Check Cell" xfId="27207" builtinId="23" hidden="1" customBuiltin="1"/>
    <cellStyle name="Check Cell" xfId="27229" builtinId="23" hidden="1" customBuiltin="1"/>
    <cellStyle name="Check Cell" xfId="27250" builtinId="23" hidden="1" customBuiltin="1"/>
    <cellStyle name="Check Cell" xfId="27274" builtinId="23" hidden="1" customBuiltin="1"/>
    <cellStyle name="Check Cell" xfId="27311" builtinId="23" hidden="1" customBuiltin="1"/>
    <cellStyle name="Check Cell" xfId="27338" builtinId="23" hidden="1" customBuiltin="1"/>
    <cellStyle name="Check Cell" xfId="27370" builtinId="23" hidden="1" customBuiltin="1"/>
    <cellStyle name="Check Cell" xfId="27399" builtinId="23" hidden="1" customBuiltin="1"/>
    <cellStyle name="Check Cell" xfId="27426" builtinId="23" hidden="1" customBuiltin="1"/>
    <cellStyle name="Check Cell" xfId="27372" builtinId="23" hidden="1" customBuiltin="1"/>
    <cellStyle name="Check Cell" xfId="27344" builtinId="23" hidden="1" customBuiltin="1"/>
    <cellStyle name="Check Cell" xfId="27375" builtinId="23" hidden="1" customBuiltin="1"/>
    <cellStyle name="Check Cell" xfId="27467" builtinId="23" hidden="1" customBuiltin="1"/>
    <cellStyle name="Check Cell" xfId="27489" builtinId="23" hidden="1" customBuiltin="1"/>
    <cellStyle name="Check Cell" xfId="27510" builtinId="23" hidden="1" customBuiltin="1"/>
    <cellStyle name="Check Cell" xfId="27531" builtinId="23" hidden="1" customBuiltin="1"/>
    <cellStyle name="Check Cell" xfId="26554" builtinId="23" hidden="1" customBuiltin="1"/>
    <cellStyle name="Check Cell" xfId="26573" builtinId="23" hidden="1" customBuiltin="1"/>
    <cellStyle name="Check Cell" xfId="26581" builtinId="23" hidden="1" customBuiltin="1"/>
    <cellStyle name="Check Cell" xfId="26550" builtinId="23" hidden="1" customBuiltin="1"/>
    <cellStyle name="Check Cell" xfId="26634" builtinId="23" hidden="1" customBuiltin="1"/>
    <cellStyle name="Check Cell" xfId="26583" builtinId="23" hidden="1" customBuiltin="1"/>
    <cellStyle name="Check Cell" xfId="27584" builtinId="23" hidden="1" customBuiltin="1"/>
    <cellStyle name="Check Cell" xfId="27605" builtinId="23" hidden="1" customBuiltin="1"/>
    <cellStyle name="Check Cell" xfId="27628" builtinId="23" hidden="1" customBuiltin="1"/>
    <cellStyle name="Check Cell" xfId="27649" builtinId="23" hidden="1" customBuiltin="1"/>
    <cellStyle name="Check Cell" xfId="27670" builtinId="23" hidden="1" customBuiltin="1"/>
    <cellStyle name="Check Cell" xfId="27577" builtinId="23" hidden="1" customBuiltin="1"/>
    <cellStyle name="Check Cell" xfId="27702" builtinId="23" hidden="1" customBuiltin="1"/>
    <cellStyle name="Check Cell" xfId="27730" builtinId="23" hidden="1" customBuiltin="1"/>
    <cellStyle name="Check Cell" xfId="27765" builtinId="23" hidden="1" customBuiltin="1"/>
    <cellStyle name="Check Cell" xfId="27794" builtinId="23" hidden="1" customBuiltin="1"/>
    <cellStyle name="Check Cell" xfId="27825" builtinId="23" hidden="1" customBuiltin="1"/>
    <cellStyle name="Check Cell" xfId="27767" builtinId="23" hidden="1" customBuiltin="1"/>
    <cellStyle name="Check Cell" xfId="27736" builtinId="23" hidden="1" customBuiltin="1"/>
    <cellStyle name="Check Cell" xfId="27770" builtinId="23" hidden="1" customBuiltin="1"/>
    <cellStyle name="Check Cell" xfId="27871" builtinId="23" hidden="1" customBuiltin="1"/>
    <cellStyle name="Check Cell" xfId="27892" builtinId="23" hidden="1" customBuiltin="1"/>
    <cellStyle name="Check Cell" xfId="27913" builtinId="23" hidden="1" customBuiltin="1"/>
    <cellStyle name="Check Cell" xfId="27837" builtinId="23" hidden="1" customBuiltin="1"/>
    <cellStyle name="Check Cell" xfId="27953" builtinId="23" hidden="1" customBuiltin="1"/>
    <cellStyle name="Check Cell" xfId="27980" builtinId="23" hidden="1" customBuiltin="1"/>
    <cellStyle name="Check Cell" xfId="28012" builtinId="23" hidden="1" customBuiltin="1"/>
    <cellStyle name="Check Cell" xfId="28040" builtinId="23" hidden="1" customBuiltin="1"/>
    <cellStyle name="Check Cell" xfId="28067" builtinId="23" hidden="1" customBuiltin="1"/>
    <cellStyle name="Check Cell" xfId="28014" builtinId="23" hidden="1" customBuiltin="1"/>
    <cellStyle name="Check Cell" xfId="27986" builtinId="23" hidden="1" customBuiltin="1"/>
    <cellStyle name="Check Cell" xfId="28017" builtinId="23" hidden="1" customBuiltin="1"/>
    <cellStyle name="Check Cell" xfId="28108" builtinId="23" hidden="1" customBuiltin="1"/>
    <cellStyle name="Check Cell" xfId="28129" builtinId="23" hidden="1" customBuiltin="1"/>
    <cellStyle name="Check Cell" xfId="28150" builtinId="23" hidden="1" customBuiltin="1"/>
    <cellStyle name="Check Cell" xfId="28174" builtinId="23" hidden="1" customBuiltin="1"/>
    <cellStyle name="Check Cell" xfId="28209" builtinId="23" hidden="1" customBuiltin="1"/>
    <cellStyle name="Check Cell" xfId="28236" builtinId="23" hidden="1" customBuiltin="1"/>
    <cellStyle name="Check Cell" xfId="28268" builtinId="23" hidden="1" customBuiltin="1"/>
    <cellStyle name="Check Cell" xfId="28296" builtinId="23" hidden="1" customBuiltin="1"/>
    <cellStyle name="Check Cell" xfId="28323" builtinId="23" hidden="1" customBuiltin="1"/>
    <cellStyle name="Check Cell" xfId="28270" builtinId="23" hidden="1" customBuiltin="1"/>
    <cellStyle name="Check Cell" xfId="28242" builtinId="23" hidden="1" customBuiltin="1"/>
    <cellStyle name="Check Cell" xfId="28273" builtinId="23" hidden="1" customBuiltin="1"/>
    <cellStyle name="Check Cell" xfId="28364" builtinId="23" hidden="1" customBuiltin="1"/>
    <cellStyle name="Check Cell" xfId="28385" builtinId="23" hidden="1" customBuiltin="1"/>
    <cellStyle name="Check Cell" xfId="28406" builtinId="23" hidden="1" customBuiltin="1"/>
    <cellStyle name="Check Cell" xfId="28427" builtinId="23" hidden="1" customBuiltin="1"/>
    <cellStyle name="Comma" xfId="7" builtinId="3" hidden="1"/>
    <cellStyle name="Comma" xfId="134" builtinId="3" hidden="1"/>
    <cellStyle name="Comma" xfId="248" builtinId="3" hidden="1"/>
    <cellStyle name="Comma" xfId="395" builtinId="3" hidden="1"/>
    <cellStyle name="Comma" xfId="512" builtinId="3" hidden="1"/>
    <cellStyle name="Comma" xfId="435" builtinId="3" hidden="1"/>
    <cellStyle name="Comma" xfId="704" builtinId="3" hidden="1"/>
    <cellStyle name="Comma" xfId="627" builtinId="3" hidden="1"/>
    <cellStyle name="Comma" xfId="835" builtinId="3" hidden="1"/>
    <cellStyle name="Comma" xfId="760" builtinId="3" hidden="1"/>
    <cellStyle name="Comma" xfId="1037" builtinId="3" hidden="1"/>
    <cellStyle name="Comma" xfId="964" builtinId="3" hidden="1"/>
    <cellStyle name="Comma" xfId="1157" builtinId="3" hidden="1"/>
    <cellStyle name="Comma" xfId="1267" builtinId="3" hidden="1"/>
    <cellStyle name="Comma" xfId="1379" builtinId="3" hidden="1"/>
    <cellStyle name="Comma" xfId="1306" builtinId="3" hidden="1"/>
    <cellStyle name="Comma" xfId="1499" builtinId="3" hidden="1"/>
    <cellStyle name="Comma" xfId="1604" builtinId="3" hidden="1"/>
    <cellStyle name="Comma" xfId="1768" builtinId="3" hidden="1"/>
    <cellStyle name="Comma" xfId="1987" builtinId="3" hidden="1"/>
    <cellStyle name="Comma" xfId="2059" builtinId="3" hidden="1"/>
    <cellStyle name="Comma" xfId="2011" builtinId="3" hidden="1"/>
    <cellStyle name="Comma" xfId="2197" builtinId="3" hidden="1"/>
    <cellStyle name="Comma" xfId="2130" builtinId="3" hidden="1"/>
    <cellStyle name="Comma" xfId="2304" builtinId="3" hidden="1"/>
    <cellStyle name="Comma" xfId="2247" builtinId="3" hidden="1"/>
    <cellStyle name="Comma" xfId="2448" builtinId="3" hidden="1"/>
    <cellStyle name="Comma" xfId="2385" builtinId="3" hidden="1"/>
    <cellStyle name="Comma" xfId="2546" builtinId="3" hidden="1"/>
    <cellStyle name="Comma" xfId="2613" builtinId="3" hidden="1"/>
    <cellStyle name="Comma" xfId="2708" builtinId="3" hidden="1"/>
    <cellStyle name="Comma" xfId="2645" builtinId="3" hidden="1"/>
    <cellStyle name="Comma" xfId="2806" builtinId="3" hidden="1"/>
    <cellStyle name="Comma" xfId="1860" builtinId="3" hidden="1"/>
    <cellStyle name="Comma" xfId="1954" builtinId="3" hidden="1"/>
    <cellStyle name="Comma" xfId="2996" builtinId="3" hidden="1"/>
    <cellStyle name="Comma" xfId="3066" builtinId="3" hidden="1"/>
    <cellStyle name="Comma" xfId="3019" builtinId="3" hidden="1"/>
    <cellStyle name="Comma" xfId="3202" builtinId="3" hidden="1"/>
    <cellStyle name="Comma" xfId="3136" builtinId="3" hidden="1"/>
    <cellStyle name="Comma" xfId="3308" builtinId="3" hidden="1"/>
    <cellStyle name="Comma" xfId="3251" builtinId="3" hidden="1"/>
    <cellStyle name="Comma" xfId="3449" builtinId="3" hidden="1"/>
    <cellStyle name="Comma" xfId="3387" builtinId="3" hidden="1"/>
    <cellStyle name="Comma" xfId="3546" builtinId="3" hidden="1"/>
    <cellStyle name="Comma" xfId="3612" builtinId="3" hidden="1"/>
    <cellStyle name="Comma" xfId="3705" builtinId="3" hidden="1"/>
    <cellStyle name="Comma" xfId="3643" builtinId="3" hidden="1"/>
    <cellStyle name="Comma" xfId="3802" builtinId="3" hidden="1"/>
    <cellStyle name="Comma" xfId="128" builtinId="3" hidden="1"/>
    <cellStyle name="Comma" xfId="3976" builtinId="3" hidden="1"/>
    <cellStyle name="Comma" xfId="6342" builtinId="3" hidden="1"/>
    <cellStyle name="Comma" xfId="6432" builtinId="3" hidden="1"/>
    <cellStyle name="Comma" xfId="6373" builtinId="3" hidden="1"/>
    <cellStyle name="Comma" xfId="6592" builtinId="3" hidden="1"/>
    <cellStyle name="Comma" xfId="6515" builtinId="3" hidden="1"/>
    <cellStyle name="Comma" xfId="6725" builtinId="3" hidden="1"/>
    <cellStyle name="Comma" xfId="6650" builtinId="3" hidden="1"/>
    <cellStyle name="Comma" xfId="6928" builtinId="3" hidden="1"/>
    <cellStyle name="Comma" xfId="6854" builtinId="3" hidden="1"/>
    <cellStyle name="Comma" xfId="7048" builtinId="3" hidden="1"/>
    <cellStyle name="Comma" xfId="7158" builtinId="3" hidden="1"/>
    <cellStyle name="Comma" xfId="7273" builtinId="3" hidden="1"/>
    <cellStyle name="Comma" xfId="7197" builtinId="3" hidden="1"/>
    <cellStyle name="Comma" xfId="7394" builtinId="3" hidden="1"/>
    <cellStyle name="Comma" xfId="7512" builtinId="3" hidden="1"/>
    <cellStyle name="Comma" xfId="8010" builtinId="3" hidden="1"/>
    <cellStyle name="Comma" xfId="8532" builtinId="3" hidden="1"/>
    <cellStyle name="Comma" xfId="8614" builtinId="3" hidden="1"/>
    <cellStyle name="Comma" xfId="8559" builtinId="3" hidden="1"/>
    <cellStyle name="Comma" xfId="8763" builtinId="3" hidden="1"/>
    <cellStyle name="Comma" xfId="8694" builtinId="3" hidden="1"/>
    <cellStyle name="Comma" xfId="8877" builtinId="3" hidden="1"/>
    <cellStyle name="Comma" xfId="8816" builtinId="3" hidden="1"/>
    <cellStyle name="Comma" xfId="9034" builtinId="3" hidden="1"/>
    <cellStyle name="Comma" xfId="8965" builtinId="3" hidden="1"/>
    <cellStyle name="Comma" xfId="9140" builtinId="3" hidden="1"/>
    <cellStyle name="Comma" xfId="9218" builtinId="3" hidden="1"/>
    <cellStyle name="Comma" xfId="9319" builtinId="3" hidden="1"/>
    <cellStyle name="Comma" xfId="9252" builtinId="3" hidden="1"/>
    <cellStyle name="Comma" xfId="9424" builtinId="3" hidden="1"/>
    <cellStyle name="Comma" xfId="8149" builtinId="3" hidden="1"/>
    <cellStyle name="Comma" xfId="8465" builtinId="3" hidden="1"/>
    <cellStyle name="Comma" xfId="9635" builtinId="3" hidden="1"/>
    <cellStyle name="Comma" xfId="9708" builtinId="3" hidden="1"/>
    <cellStyle name="Comma" xfId="9660" builtinId="3" hidden="1"/>
    <cellStyle name="Comma" xfId="9847" builtinId="3" hidden="1"/>
    <cellStyle name="Comma" xfId="9778" builtinId="3" hidden="1"/>
    <cellStyle name="Comma" xfId="9961" builtinId="3" hidden="1"/>
    <cellStyle name="Comma" xfId="9898" builtinId="3" hidden="1"/>
    <cellStyle name="Comma" xfId="10112" builtinId="3" hidden="1"/>
    <cellStyle name="Comma" xfId="10049" builtinId="3" hidden="1"/>
    <cellStyle name="Comma" xfId="10216" builtinId="3" hidden="1"/>
    <cellStyle name="Comma" xfId="10291" builtinId="3" hidden="1"/>
    <cellStyle name="Comma" xfId="10391" builtinId="3" hidden="1"/>
    <cellStyle name="Comma" xfId="10326" builtinId="3" hidden="1"/>
    <cellStyle name="Comma" xfId="10495" builtinId="3" hidden="1"/>
    <cellStyle name="Comma" xfId="5897" builtinId="3" hidden="1"/>
    <cellStyle name="Comma" xfId="5621" builtinId="3" hidden="1"/>
    <cellStyle name="Comma" xfId="5731" builtinId="3" hidden="1"/>
    <cellStyle name="Comma" xfId="4771" builtinId="3" hidden="1"/>
    <cellStyle name="Comma" xfId="5665" builtinId="3" hidden="1"/>
    <cellStyle name="Comma" xfId="7644" builtinId="3" hidden="1"/>
    <cellStyle name="Comma" xfId="5538" builtinId="3" hidden="1"/>
    <cellStyle name="Comma" xfId="5624" builtinId="3" hidden="1"/>
    <cellStyle name="Comma" xfId="5202" builtinId="3" hidden="1"/>
    <cellStyle name="Comma" xfId="7819" builtinId="3" hidden="1"/>
    <cellStyle name="Comma" xfId="7796" builtinId="3" hidden="1"/>
    <cellStyle name="Comma" xfId="4172" builtinId="3" hidden="1"/>
    <cellStyle name="Comma" xfId="6209" builtinId="3" hidden="1"/>
    <cellStyle name="Comma" xfId="3887" builtinId="3" hidden="1"/>
    <cellStyle name="Comma" xfId="5004" builtinId="3" hidden="1"/>
    <cellStyle name="Comma" xfId="3895" builtinId="3" hidden="1"/>
    <cellStyle name="Comma" xfId="4356" builtinId="3" hidden="1"/>
    <cellStyle name="Comma" xfId="10488" builtinId="3" hidden="1"/>
    <cellStyle name="Comma" xfId="10973" builtinId="3" hidden="1"/>
    <cellStyle name="Comma" xfId="11064" builtinId="3" hidden="1"/>
    <cellStyle name="Comma" xfId="11003" builtinId="3" hidden="1"/>
    <cellStyle name="Comma" xfId="11228" builtinId="3" hidden="1"/>
    <cellStyle name="Comma" xfId="11156" builtinId="3" hidden="1"/>
    <cellStyle name="Comma" xfId="11348" builtinId="3" hidden="1"/>
    <cellStyle name="Comma" xfId="11284" builtinId="3" hidden="1"/>
    <cellStyle name="Comma" xfId="11522" builtinId="3" hidden="1"/>
    <cellStyle name="Comma" xfId="11453" builtinId="3" hidden="1"/>
    <cellStyle name="Comma" xfId="11630" builtinId="3" hidden="1"/>
    <cellStyle name="Comma" xfId="11715" builtinId="3" hidden="1"/>
    <cellStyle name="Comma" xfId="11820" builtinId="3" hidden="1"/>
    <cellStyle name="Comma" xfId="11752" builtinId="3" hidden="1"/>
    <cellStyle name="Comma" xfId="11924" builtinId="3" hidden="1"/>
    <cellStyle name="Comma" xfId="4137" builtinId="3" hidden="1"/>
    <cellStyle name="Comma" xfId="10930" builtinId="3" hidden="1"/>
    <cellStyle name="Comma" xfId="12135" builtinId="3" hidden="1"/>
    <cellStyle name="Comma" xfId="12207" builtinId="3" hidden="1"/>
    <cellStyle name="Comma" xfId="12159" builtinId="3" hidden="1"/>
    <cellStyle name="Comma" xfId="12351" builtinId="3" hidden="1"/>
    <cellStyle name="Comma" xfId="12280" builtinId="3" hidden="1"/>
    <cellStyle name="Comma" xfId="12466" builtinId="3" hidden="1"/>
    <cellStyle name="Comma" xfId="12401" builtinId="3" hidden="1"/>
    <cellStyle name="Comma" xfId="12630" builtinId="3" hidden="1"/>
    <cellStyle name="Comma" xfId="12565" builtinId="3" hidden="1"/>
    <cellStyle name="Comma" xfId="12735" builtinId="3" hidden="1"/>
    <cellStyle name="Comma" xfId="12823" builtinId="3" hidden="1"/>
    <cellStyle name="Comma" xfId="12923" builtinId="3" hidden="1"/>
    <cellStyle name="Comma" xfId="12858" builtinId="3" hidden="1"/>
    <cellStyle name="Comma" xfId="13027" builtinId="3" hidden="1"/>
    <cellStyle name="Comma" xfId="6266" builtinId="3" hidden="1"/>
    <cellStyle name="Comma" xfId="7614" builtinId="3" hidden="1"/>
    <cellStyle name="Comma" xfId="6316" builtinId="3" hidden="1"/>
    <cellStyle name="Comma" xfId="11367" builtinId="3" hidden="1"/>
    <cellStyle name="Comma" xfId="4219" builtinId="3" hidden="1"/>
    <cellStyle name="Comma" xfId="6363" builtinId="3" hidden="1"/>
    <cellStyle name="Comma" xfId="10876" builtinId="3" hidden="1"/>
    <cellStyle name="Comma" xfId="13164" builtinId="3" hidden="1"/>
    <cellStyle name="Comma" xfId="10887" builtinId="3" hidden="1"/>
    <cellStyle name="Comma" xfId="13366" builtinId="3" hidden="1"/>
    <cellStyle name="Comma" xfId="13293" builtinId="3" hidden="1"/>
    <cellStyle name="Comma" xfId="13486" builtinId="3" hidden="1"/>
    <cellStyle name="Comma" xfId="13596" builtinId="3" hidden="1"/>
    <cellStyle name="Comma" xfId="13708" builtinId="3" hidden="1"/>
    <cellStyle name="Comma" xfId="13635" builtinId="3" hidden="1"/>
    <cellStyle name="Comma" xfId="13828" builtinId="3" hidden="1"/>
    <cellStyle name="Comma" xfId="13946" builtinId="3" hidden="1"/>
    <cellStyle name="Comma" xfId="14349" builtinId="3" hidden="1"/>
    <cellStyle name="Comma" xfId="14804" builtinId="3" hidden="1"/>
    <cellStyle name="Comma" xfId="14886" builtinId="3" hidden="1"/>
    <cellStyle name="Comma" xfId="14831" builtinId="3" hidden="1"/>
    <cellStyle name="Comma" xfId="15032" builtinId="3" hidden="1"/>
    <cellStyle name="Comma" xfId="14963" builtinId="3" hidden="1"/>
    <cellStyle name="Comma" xfId="15145" builtinId="3" hidden="1"/>
    <cellStyle name="Comma" xfId="15085" builtinId="3" hidden="1"/>
    <cellStyle name="Comma" xfId="15296" builtinId="3" hidden="1"/>
    <cellStyle name="Comma" xfId="15232" builtinId="3" hidden="1"/>
    <cellStyle name="Comma" xfId="15400" builtinId="3" hidden="1"/>
    <cellStyle name="Comma" xfId="15477" builtinId="3" hidden="1"/>
    <cellStyle name="Comma" xfId="15574" builtinId="3" hidden="1"/>
    <cellStyle name="Comma" xfId="15510" builtinId="3" hidden="1"/>
    <cellStyle name="Comma" xfId="15677" builtinId="3" hidden="1"/>
    <cellStyle name="Comma" xfId="14475" builtinId="3" hidden="1"/>
    <cellStyle name="Comma" xfId="14740" builtinId="3" hidden="1"/>
    <cellStyle name="Comma" xfId="15879" builtinId="3" hidden="1"/>
    <cellStyle name="Comma" xfId="15950" builtinId="3" hidden="1"/>
    <cellStyle name="Comma" xfId="15903" builtinId="3" hidden="1"/>
    <cellStyle name="Comma" xfId="16089" builtinId="3" hidden="1"/>
    <cellStyle name="Comma" xfId="16020" builtinId="3" hidden="1"/>
    <cellStyle name="Comma" xfId="16202" builtinId="3" hidden="1"/>
    <cellStyle name="Comma" xfId="16139" builtinId="3" hidden="1"/>
    <cellStyle name="Comma" xfId="16357" builtinId="3" hidden="1"/>
    <cellStyle name="Comma" xfId="16294" builtinId="3" hidden="1"/>
    <cellStyle name="Comma" xfId="16458" builtinId="3" hidden="1"/>
    <cellStyle name="Comma" xfId="16530" builtinId="3" hidden="1"/>
    <cellStyle name="Comma" xfId="16628" builtinId="3" hidden="1"/>
    <cellStyle name="Comma" xfId="16564" builtinId="3" hidden="1"/>
    <cellStyle name="Comma" xfId="16731" builtinId="3" hidden="1"/>
    <cellStyle name="Comma" xfId="12557" builtinId="3" hidden="1"/>
    <cellStyle name="Comma" xfId="10595" builtinId="3" hidden="1"/>
    <cellStyle name="Comma" xfId="4103" builtinId="3" hidden="1"/>
    <cellStyle name="Comma" xfId="9620" builtinId="3" hidden="1"/>
    <cellStyle name="Comma" xfId="4445" builtinId="3" hidden="1"/>
    <cellStyle name="Comma" xfId="14049" builtinId="3" hidden="1"/>
    <cellStyle name="Comma" xfId="4622" builtinId="3" hidden="1"/>
    <cellStyle name="Comma" xfId="5119" builtinId="3" hidden="1"/>
    <cellStyle name="Comma" xfId="4749" builtinId="3" hidden="1"/>
    <cellStyle name="Comma" xfId="14195" builtinId="3" hidden="1"/>
    <cellStyle name="Comma" xfId="14175" builtinId="3" hidden="1"/>
    <cellStyle name="Comma" xfId="10607" builtinId="3" hidden="1"/>
    <cellStyle name="Comma" xfId="10712" builtinId="3" hidden="1"/>
    <cellStyle name="Comma" xfId="6321" builtinId="3" hidden="1"/>
    <cellStyle name="Comma" xfId="5417" builtinId="3" hidden="1"/>
    <cellStyle name="Comma" xfId="4920" builtinId="3" hidden="1"/>
    <cellStyle name="Comma" xfId="11414" builtinId="3" hidden="1"/>
    <cellStyle name="Comma" xfId="16725" builtinId="3" hidden="1"/>
    <cellStyle name="Comma" xfId="17133" builtinId="3" hidden="1"/>
    <cellStyle name="Comma" xfId="17217" builtinId="3" hidden="1"/>
    <cellStyle name="Comma" xfId="17160" builtinId="3" hidden="1"/>
    <cellStyle name="Comma" xfId="17375" builtinId="3" hidden="1"/>
    <cellStyle name="Comma" xfId="17303" builtinId="3" hidden="1"/>
    <cellStyle name="Comma" xfId="17491" builtinId="3" hidden="1"/>
    <cellStyle name="Comma" xfId="17428" builtinId="3" hidden="1"/>
    <cellStyle name="Comma" xfId="17653" builtinId="3" hidden="1"/>
    <cellStyle name="Comma" xfId="17587" builtinId="3" hidden="1"/>
    <cellStyle name="Comma" xfId="17759" builtinId="3" hidden="1"/>
    <cellStyle name="Comma" xfId="17838" builtinId="3" hidden="1"/>
    <cellStyle name="Comma" xfId="17937" builtinId="3" hidden="1"/>
    <cellStyle name="Comma" xfId="17872" builtinId="3" hidden="1"/>
    <cellStyle name="Comma" xfId="18041" builtinId="3" hidden="1"/>
    <cellStyle name="Comma" xfId="6329" builtinId="3" hidden="1"/>
    <cellStyle name="Comma" xfId="17097" builtinId="3" hidden="1"/>
    <cellStyle name="Comma" xfId="18241" builtinId="3" hidden="1"/>
    <cellStyle name="Comma" xfId="18312" builtinId="3" hidden="1"/>
    <cellStyle name="Comma" xfId="18265" builtinId="3" hidden="1"/>
    <cellStyle name="Comma" xfId="18453" builtinId="3" hidden="1"/>
    <cellStyle name="Comma" xfId="18385" builtinId="3" hidden="1"/>
    <cellStyle name="Comma" xfId="18566" builtinId="3" hidden="1"/>
    <cellStyle name="Comma" xfId="18505" builtinId="3" hidden="1"/>
    <cellStyle name="Comma" xfId="18727" builtinId="3" hidden="1"/>
    <cellStyle name="Comma" xfId="18662" builtinId="3" hidden="1"/>
    <cellStyle name="Comma" xfId="18831" builtinId="3" hidden="1"/>
    <cellStyle name="Comma" xfId="18911" builtinId="3" hidden="1"/>
    <cellStyle name="Comma" xfId="19009" builtinId="3" hidden="1"/>
    <cellStyle name="Comma" xfId="18944" builtinId="3" hidden="1"/>
    <cellStyle name="Comma" xfId="19114" builtinId="3" hidden="1"/>
    <cellStyle name="Comma" xfId="6158" builtinId="3" hidden="1"/>
    <cellStyle name="Comma" xfId="14026" builtinId="3" hidden="1"/>
    <cellStyle name="Comma" xfId="10899" builtinId="3" hidden="1"/>
    <cellStyle name="Comma" xfId="17509" builtinId="3" hidden="1"/>
    <cellStyle name="Comma" xfId="5951" builtinId="3" hidden="1"/>
    <cellStyle name="Comma" xfId="6056" builtinId="3" hidden="1"/>
    <cellStyle name="Comma" xfId="17046" builtinId="3" hidden="1"/>
    <cellStyle name="Comma" xfId="19246" builtinId="3" hidden="1"/>
    <cellStyle name="Comma" xfId="17057" builtinId="3" hidden="1"/>
    <cellStyle name="Comma" xfId="19449" builtinId="3" hidden="1"/>
    <cellStyle name="Comma" xfId="19376" builtinId="3" hidden="1"/>
    <cellStyle name="Comma" xfId="19569" builtinId="3" hidden="1"/>
    <cellStyle name="Comma" xfId="19679" builtinId="3" hidden="1"/>
    <cellStyle name="Comma" xfId="19791" builtinId="3" hidden="1"/>
    <cellStyle name="Comma" xfId="19718" builtinId="3" hidden="1"/>
    <cellStyle name="Comma" xfId="19911" builtinId="3" hidden="1"/>
    <cellStyle name="Comma" xfId="20020" builtinId="3" hidden="1"/>
    <cellStyle name="Comma" xfId="20174" builtinId="3" hidden="1"/>
    <cellStyle name="Comma" xfId="20417" builtinId="3" hidden="1"/>
    <cellStyle name="Comma" xfId="20500" builtinId="3" hidden="1"/>
    <cellStyle name="Comma" xfId="20444" builtinId="3" hidden="1"/>
    <cellStyle name="Comma" xfId="20657" builtinId="3" hidden="1"/>
    <cellStyle name="Comma" xfId="20586" builtinId="3" hidden="1"/>
    <cellStyle name="Comma" xfId="20771" builtinId="3" hidden="1"/>
    <cellStyle name="Comma" xfId="20709" builtinId="3" hidden="1"/>
    <cellStyle name="Comma" xfId="20932" builtinId="3" hidden="1"/>
    <cellStyle name="Comma" xfId="20866" builtinId="3" hidden="1"/>
    <cellStyle name="Comma" xfId="21035" builtinId="3" hidden="1"/>
    <cellStyle name="Comma" xfId="21110" builtinId="3" hidden="1"/>
    <cellStyle name="Comma" xfId="21209" builtinId="3" hidden="1"/>
    <cellStyle name="Comma" xfId="21144" builtinId="3" hidden="1"/>
    <cellStyle name="Comma" xfId="21312" builtinId="3" hidden="1"/>
    <cellStyle name="Comma" xfId="20275" builtinId="3" hidden="1"/>
    <cellStyle name="Comma" xfId="20381" builtinId="3" hidden="1"/>
    <cellStyle name="Comma" xfId="21510" builtinId="3" hidden="1"/>
    <cellStyle name="Comma" xfId="21581" builtinId="3" hidden="1"/>
    <cellStyle name="Comma" xfId="21534" builtinId="3" hidden="1"/>
    <cellStyle name="Comma" xfId="21722" builtinId="3" hidden="1"/>
    <cellStyle name="Comma" xfId="21654" builtinId="3" hidden="1"/>
    <cellStyle name="Comma" xfId="21832" builtinId="3" hidden="1"/>
    <cellStyle name="Comma" xfId="21773" builtinId="3" hidden="1"/>
    <cellStyle name="Comma" xfId="21988" builtinId="3" hidden="1"/>
    <cellStyle name="Comma" xfId="21924" builtinId="3" hidden="1"/>
    <cellStyle name="Comma" xfId="22089" builtinId="3" hidden="1"/>
    <cellStyle name="Comma" xfId="22166" builtinId="3" hidden="1"/>
    <cellStyle name="Comma" xfId="22264" builtinId="3" hidden="1"/>
    <cellStyle name="Comma" xfId="22199" builtinId="3" hidden="1"/>
    <cellStyle name="Comma" xfId="22368" builtinId="3" hidden="1"/>
    <cellStyle name="Comma" xfId="18655" builtinId="3" hidden="1"/>
    <cellStyle name="Comma" xfId="4766" builtinId="3" hidden="1"/>
    <cellStyle name="Comma" xfId="5753" builtinId="3" hidden="1"/>
    <cellStyle name="Comma" xfId="20789" builtinId="3" hidden="1"/>
    <cellStyle name="Comma" xfId="16876" builtinId="3" hidden="1"/>
    <cellStyle name="Comma" xfId="20114" builtinId="3" hidden="1"/>
    <cellStyle name="Comma" xfId="20331" builtinId="3" hidden="1"/>
    <cellStyle name="Comma" xfId="22499" builtinId="3" hidden="1"/>
    <cellStyle name="Comma" xfId="20342" builtinId="3" hidden="1"/>
    <cellStyle name="Comma" xfId="22702" builtinId="3" hidden="1"/>
    <cellStyle name="Comma" xfId="22629" builtinId="3" hidden="1"/>
    <cellStyle name="Comma" xfId="22822" builtinId="3" hidden="1"/>
    <cellStyle name="Comma" xfId="22932" builtinId="3" hidden="1"/>
    <cellStyle name="Comma" xfId="23044" builtinId="3" hidden="1"/>
    <cellStyle name="Comma" xfId="22971" builtinId="3" hidden="1"/>
    <cellStyle name="Comma" xfId="23164" builtinId="3" hidden="1"/>
    <cellStyle name="Comma" xfId="23270" builtinId="3" hidden="1"/>
    <cellStyle name="Comma" xfId="23382" builtinId="3" hidden="1"/>
    <cellStyle name="Comma" xfId="23619" builtinId="3" hidden="1"/>
    <cellStyle name="Comma" xfId="23699" builtinId="3" hidden="1"/>
    <cellStyle name="Comma" xfId="23646" builtinId="3" hidden="1"/>
    <cellStyle name="Comma" xfId="23853" builtinId="3" hidden="1"/>
    <cellStyle name="Comma" xfId="23783" builtinId="3" hidden="1"/>
    <cellStyle name="Comma" xfId="23965" builtinId="3" hidden="1"/>
    <cellStyle name="Comma" xfId="23905" builtinId="3" hidden="1"/>
    <cellStyle name="Comma" xfId="24121" builtinId="3" hidden="1"/>
    <cellStyle name="Comma" xfId="24057" builtinId="3" hidden="1"/>
    <cellStyle name="Comma" xfId="24223" builtinId="3" hidden="1"/>
    <cellStyle name="Comma" xfId="24297" builtinId="3" hidden="1"/>
    <cellStyle name="Comma" xfId="24395" builtinId="3" hidden="1"/>
    <cellStyle name="Comma" xfId="24331" builtinId="3" hidden="1"/>
    <cellStyle name="Comma" xfId="24497" builtinId="3" hidden="1"/>
    <cellStyle name="Comma" xfId="23480" builtinId="3" hidden="1"/>
    <cellStyle name="Comma" xfId="23584" builtinId="3" hidden="1"/>
    <cellStyle name="Comma" xfId="24694" builtinId="3" hidden="1"/>
    <cellStyle name="Comma" xfId="24764" builtinId="3" hidden="1"/>
    <cellStyle name="Comma" xfId="24717" builtinId="3" hidden="1"/>
    <cellStyle name="Comma" xfId="24903" builtinId="3" hidden="1"/>
    <cellStyle name="Comma" xfId="24836" builtinId="3" hidden="1"/>
    <cellStyle name="Comma" xfId="25012" builtinId="3" hidden="1"/>
    <cellStyle name="Comma" xfId="24953" builtinId="3" hidden="1"/>
    <cellStyle name="Comma" xfId="25164" builtinId="3" hidden="1"/>
    <cellStyle name="Comma" xfId="25101" builtinId="3" hidden="1"/>
    <cellStyle name="Comma" xfId="25263" builtinId="3" hidden="1"/>
    <cellStyle name="Comma" xfId="25339" builtinId="3" hidden="1"/>
    <cellStyle name="Comma" xfId="25435" builtinId="3" hidden="1"/>
    <cellStyle name="Comma" xfId="25372" builtinId="3" hidden="1"/>
    <cellStyle name="Comma" xfId="25536" builtinId="3" hidden="1"/>
    <cellStyle name="Comma" xfId="21917" builtinId="3" hidden="1"/>
    <cellStyle name="Comma" xfId="17987" builtinId="3" hidden="1"/>
    <cellStyle name="Comma" xfId="11371" builtinId="3" hidden="1"/>
    <cellStyle name="Comma" xfId="23983" builtinId="3" hidden="1"/>
    <cellStyle name="Comma" xfId="10863" builtinId="3" hidden="1"/>
    <cellStyle name="Comma" xfId="23330" builtinId="3" hidden="1"/>
    <cellStyle name="Comma" xfId="23535" builtinId="3" hidden="1"/>
    <cellStyle name="Comma" xfId="25666" builtinId="3" hidden="1"/>
    <cellStyle name="Comma" xfId="23546" builtinId="3" hidden="1"/>
    <cellStyle name="Comma" xfId="25868" builtinId="3" hidden="1"/>
    <cellStyle name="Comma" xfId="25795" builtinId="3" hidden="1"/>
    <cellStyle name="Comma" xfId="25988" builtinId="3" hidden="1"/>
    <cellStyle name="Comma" xfId="26095" builtinId="3" hidden="1"/>
    <cellStyle name="Comma" xfId="26192" builtinId="3" hidden="1"/>
    <cellStyle name="Comma" xfId="26127" builtinId="3" hidden="1"/>
    <cellStyle name="Comma" xfId="26291" builtinId="3" hidden="1"/>
    <cellStyle name="Comma" xfId="26357" builtinId="3" hidden="1"/>
    <cellStyle name="Comma" xfId="26422" builtinId="3" hidden="1"/>
    <cellStyle name="Comma" xfId="26641" builtinId="3" hidden="1"/>
    <cellStyle name="Comma" xfId="26713" builtinId="3" hidden="1"/>
    <cellStyle name="Comma" xfId="26665" builtinId="3" hidden="1"/>
    <cellStyle name="Comma" xfId="26851" builtinId="3" hidden="1"/>
    <cellStyle name="Comma" xfId="26784" builtinId="3" hidden="1"/>
    <cellStyle name="Comma" xfId="26958" builtinId="3" hidden="1"/>
    <cellStyle name="Comma" xfId="26901" builtinId="3" hidden="1"/>
    <cellStyle name="Comma" xfId="27102" builtinId="3" hidden="1"/>
    <cellStyle name="Comma" xfId="27039" builtinId="3" hidden="1"/>
    <cellStyle name="Comma" xfId="27200" builtinId="3" hidden="1"/>
    <cellStyle name="Comma" xfId="27267" builtinId="3" hidden="1"/>
    <cellStyle name="Comma" xfId="27362" builtinId="3" hidden="1"/>
    <cellStyle name="Comma" xfId="27299" builtinId="3" hidden="1"/>
    <cellStyle name="Comma" xfId="27460" builtinId="3" hidden="1"/>
    <cellStyle name="Comma" xfId="26514" builtinId="3" hidden="1"/>
    <cellStyle name="Comma" xfId="26608" builtinId="3" hidden="1"/>
    <cellStyle name="Comma" xfId="27551" builtinId="3" hidden="1"/>
    <cellStyle name="Comma" xfId="27621" builtinId="3" hidden="1"/>
    <cellStyle name="Comma" xfId="27574" builtinId="3" hidden="1"/>
    <cellStyle name="Comma" xfId="27757" builtinId="3" hidden="1"/>
    <cellStyle name="Comma" xfId="27691" builtinId="3" hidden="1"/>
    <cellStyle name="Comma" xfId="27863" builtinId="3" hidden="1"/>
    <cellStyle name="Comma" xfId="27806" builtinId="3" hidden="1"/>
    <cellStyle name="Comma" xfId="28004" builtinId="3" hidden="1"/>
    <cellStyle name="Comma" xfId="27942" builtinId="3" hidden="1"/>
    <cellStyle name="Comma" xfId="28101" builtinId="3" hidden="1"/>
    <cellStyle name="Comma" xfId="28167" builtinId="3" hidden="1"/>
    <cellStyle name="Comma" xfId="28260" builtinId="3" hidden="1"/>
    <cellStyle name="Comma" xfId="28198" builtinId="3" hidden="1"/>
    <cellStyle name="Comma" xfId="28357" builtinId="3" hidden="1"/>
    <cellStyle name="Comma" xfId="34031" xr:uid="{00000000-0005-0000-0000-00008D640000}"/>
    <cellStyle name="Comma [0]" xfId="52" builtinId="6" customBuiltin="1"/>
    <cellStyle name="Comma [1]" xfId="46" xr:uid="{00000000-0005-0000-0000-000091640000}"/>
    <cellStyle name="Comma [2]" xfId="28446" xr:uid="{704AB673-9223-469D-8B12-7CD871075A70}"/>
    <cellStyle name="Comma [4]" xfId="47" xr:uid="{00000000-0005-0000-0000-000092640000}"/>
    <cellStyle name="Currency" xfId="53" builtinId="4" hidden="1"/>
    <cellStyle name="Currency" xfId="174" builtinId="4" hidden="1"/>
    <cellStyle name="Currency" xfId="283" builtinId="4" hidden="1"/>
    <cellStyle name="Currency" xfId="440" builtinId="4" hidden="1"/>
    <cellStyle name="Currency" xfId="547" builtinId="4" hidden="1"/>
    <cellStyle name="Currency" xfId="630" builtinId="4" hidden="1"/>
    <cellStyle name="Currency" xfId="739" builtinId="4" hidden="1"/>
    <cellStyle name="Currency" xfId="654" builtinId="4" hidden="1"/>
    <cellStyle name="Currency" xfId="871" builtinId="4" hidden="1"/>
    <cellStyle name="Currency" xfId="967" builtinId="4" hidden="1"/>
    <cellStyle name="Currency" xfId="1070" builtinId="4" hidden="1"/>
    <cellStyle name="Currency" xfId="991" builtinId="4" hidden="1"/>
    <cellStyle name="Currency" xfId="1192" builtinId="4" hidden="1"/>
    <cellStyle name="Currency" xfId="1309" builtinId="4" hidden="1"/>
    <cellStyle name="Currency" xfId="1412" builtinId="4" hidden="1"/>
    <cellStyle name="Currency" xfId="1333" builtinId="4" hidden="1"/>
    <cellStyle name="Currency" xfId="1534" builtinId="4" hidden="1"/>
    <cellStyle name="Currency" xfId="3903" builtinId="4" hidden="1"/>
    <cellStyle name="Currency" xfId="4011" builtinId="4" hidden="1"/>
    <cellStyle name="Currency" xfId="6378" builtinId="4" hidden="1"/>
    <cellStyle name="Currency" xfId="6457" builtinId="4" hidden="1"/>
    <cellStyle name="Currency" xfId="6518" builtinId="4" hidden="1"/>
    <cellStyle name="Currency" xfId="6628" builtinId="4" hidden="1"/>
    <cellStyle name="Currency" xfId="6542" builtinId="4" hidden="1"/>
    <cellStyle name="Currency" xfId="6761" builtinId="4" hidden="1"/>
    <cellStyle name="Currency" xfId="6857" builtinId="4" hidden="1"/>
    <cellStyle name="Currency" xfId="6961" builtinId="4" hidden="1"/>
    <cellStyle name="Currency" xfId="6881" builtinId="4" hidden="1"/>
    <cellStyle name="Currency" xfId="7083" builtinId="4" hidden="1"/>
    <cellStyle name="Currency" xfId="7200" builtinId="4" hidden="1"/>
    <cellStyle name="Currency" xfId="7306" builtinId="4" hidden="1"/>
    <cellStyle name="Currency" xfId="7225" builtinId="4" hidden="1"/>
    <cellStyle name="Currency" xfId="7429" builtinId="4" hidden="1"/>
    <cellStyle name="Currency" xfId="4479" builtinId="4" hidden="1"/>
    <cellStyle name="Currency" xfId="10734" builtinId="4" hidden="1"/>
    <cellStyle name="Currency" xfId="7811" builtinId="4" hidden="1"/>
    <cellStyle name="Currency" xfId="4473" builtinId="4" hidden="1"/>
    <cellStyle name="Currency" xfId="7499" builtinId="4" hidden="1"/>
    <cellStyle name="Currency" xfId="5116" builtinId="4" hidden="1"/>
    <cellStyle name="Currency" xfId="5569" builtinId="4" hidden="1"/>
    <cellStyle name="Currency" xfId="5608" builtinId="4" hidden="1"/>
    <cellStyle name="Currency" xfId="8176" builtinId="4" hidden="1"/>
    <cellStyle name="Currency" xfId="4809" builtinId="4" hidden="1"/>
    <cellStyle name="Currency" xfId="8132" builtinId="4" hidden="1"/>
    <cellStyle name="Currency" xfId="5805" builtinId="4" hidden="1"/>
    <cellStyle name="Currency" xfId="6078" builtinId="4" hidden="1"/>
    <cellStyle name="Currency" xfId="5921" builtinId="4" hidden="1"/>
    <cellStyle name="Currency" xfId="5923" builtinId="4" hidden="1"/>
    <cellStyle name="Currency" xfId="6284" builtinId="4" hidden="1"/>
    <cellStyle name="Currency" xfId="7500" builtinId="4" hidden="1"/>
    <cellStyle name="Currency" xfId="8155" builtinId="4" hidden="1"/>
    <cellStyle name="Currency" xfId="5414" builtinId="4" hidden="1"/>
    <cellStyle name="Currency" xfId="7603" builtinId="4" hidden="1"/>
    <cellStyle name="Currency" xfId="12806" builtinId="4" hidden="1"/>
    <cellStyle name="Currency" xfId="5281" builtinId="4" hidden="1"/>
    <cellStyle name="Currency" xfId="12719" builtinId="4" hidden="1"/>
    <cellStyle name="Currency" xfId="13200" builtinId="4" hidden="1"/>
    <cellStyle name="Currency" xfId="13296" builtinId="4" hidden="1"/>
    <cellStyle name="Currency" xfId="13399" builtinId="4" hidden="1"/>
    <cellStyle name="Currency" xfId="13320" builtinId="4" hidden="1"/>
    <cellStyle name="Currency" xfId="13521" builtinId="4" hidden="1"/>
    <cellStyle name="Currency" xfId="13638" builtinId="4" hidden="1"/>
    <cellStyle name="Currency" xfId="13741" builtinId="4" hidden="1"/>
    <cellStyle name="Currency" xfId="13662" builtinId="4" hidden="1"/>
    <cellStyle name="Currency" xfId="13863" builtinId="4" hidden="1"/>
    <cellStyle name="Currency" xfId="7556" builtinId="4" hidden="1"/>
    <cellStyle name="Currency" xfId="16943" builtinId="4" hidden="1"/>
    <cellStyle name="Currency" xfId="14188" builtinId="4" hidden="1"/>
    <cellStyle name="Currency" xfId="8454" builtinId="4" hidden="1"/>
    <cellStyle name="Currency" xfId="13933" builtinId="4" hidden="1"/>
    <cellStyle name="Currency" xfId="5629" builtinId="4" hidden="1"/>
    <cellStyle name="Currency" xfId="4303" builtinId="4" hidden="1"/>
    <cellStyle name="Currency" xfId="5720" builtinId="4" hidden="1"/>
    <cellStyle name="Currency" xfId="14496" builtinId="4" hidden="1"/>
    <cellStyle name="Currency" xfId="10572" builtinId="4" hidden="1"/>
    <cellStyle name="Currency" xfId="14463" builtinId="4" hidden="1"/>
    <cellStyle name="Currency" xfId="7507" builtinId="4" hidden="1"/>
    <cellStyle name="Currency" xfId="8133" builtinId="4" hidden="1"/>
    <cellStyle name="Currency" xfId="4327" builtinId="4" hidden="1"/>
    <cellStyle name="Currency" xfId="5120" builtinId="4" hidden="1"/>
    <cellStyle name="Currency" xfId="11545" builtinId="4" hidden="1"/>
    <cellStyle name="Currency" xfId="13934" builtinId="4" hidden="1"/>
    <cellStyle name="Currency" xfId="14480" builtinId="4" hidden="1"/>
    <cellStyle name="Currency" xfId="5584" builtinId="4" hidden="1"/>
    <cellStyle name="Currency" xfId="14017" builtinId="4" hidden="1"/>
    <cellStyle name="Currency" xfId="18896" builtinId="4" hidden="1"/>
    <cellStyle name="Currency" xfId="9792" builtinId="4" hidden="1"/>
    <cellStyle name="Currency" xfId="18817" builtinId="4" hidden="1"/>
    <cellStyle name="Currency" xfId="19282" builtinId="4" hidden="1"/>
    <cellStyle name="Currency" xfId="19379" builtinId="4" hidden="1"/>
    <cellStyle name="Currency" xfId="19482" builtinId="4" hidden="1"/>
    <cellStyle name="Currency" xfId="19403" builtinId="4" hidden="1"/>
    <cellStyle name="Currency" xfId="19604" builtinId="4" hidden="1"/>
    <cellStyle name="Currency" xfId="19721" builtinId="4" hidden="1"/>
    <cellStyle name="Currency" xfId="19824" builtinId="4" hidden="1"/>
    <cellStyle name="Currency" xfId="19745" builtinId="4" hidden="1"/>
    <cellStyle name="Currency" xfId="19946" builtinId="4" hidden="1"/>
    <cellStyle name="Currency" xfId="13983" builtinId="4" hidden="1"/>
    <cellStyle name="Currency" xfId="4236" builtinId="4" hidden="1"/>
    <cellStyle name="Currency" xfId="14726" builtinId="4" hidden="1"/>
    <cellStyle name="Currency" xfId="4702" builtinId="4" hidden="1"/>
    <cellStyle name="Currency" xfId="22152" builtinId="4" hidden="1"/>
    <cellStyle name="Currency" xfId="12518" builtinId="4" hidden="1"/>
    <cellStyle name="Currency" xfId="22077" builtinId="4" hidden="1"/>
    <cellStyle name="Currency" xfId="22535" builtinId="4" hidden="1"/>
    <cellStyle name="Currency" xfId="22632" builtinId="4" hidden="1"/>
    <cellStyle name="Currency" xfId="22735" builtinId="4" hidden="1"/>
    <cellStyle name="Currency" xfId="22656" builtinId="4" hidden="1"/>
    <cellStyle name="Currency" xfId="22857" builtinId="4" hidden="1"/>
    <cellStyle name="Currency" xfId="22974" builtinId="4" hidden="1"/>
    <cellStyle name="Currency" xfId="23077" builtinId="4" hidden="1"/>
    <cellStyle name="Currency" xfId="22998" builtinId="4" hidden="1"/>
    <cellStyle name="Currency" xfId="23199" builtinId="4" hidden="1"/>
    <cellStyle name="Currency" xfId="12723" builtinId="4" hidden="1"/>
    <cellStyle name="Currency" xfId="4660" builtinId="4" hidden="1"/>
    <cellStyle name="Currency" xfId="6159" builtinId="4" hidden="1"/>
    <cellStyle name="Currency" xfId="14219" builtinId="4" hidden="1"/>
    <cellStyle name="Currency" xfId="25325" builtinId="4" hidden="1"/>
    <cellStyle name="Currency" xfId="10802" builtinId="4" hidden="1"/>
    <cellStyle name="Currency" xfId="25251" builtinId="4" hidden="1"/>
    <cellStyle name="Currency" xfId="25702" builtinId="4" hidden="1"/>
    <cellStyle name="Currency" xfId="25798" builtinId="4" hidden="1"/>
    <cellStyle name="Currency" xfId="25901" builtinId="4" hidden="1"/>
    <cellStyle name="Currency" xfId="25822" builtinId="4" hidden="1"/>
    <cellStyle name="Currency" xfId="26023" builtinId="4" hidden="1"/>
    <cellStyle name="Currency" xfId="26130" builtinId="4" hidden="1"/>
    <cellStyle name="Currency" xfId="26222" builtinId="4" hidden="1"/>
    <cellStyle name="Currency" xfId="26151" builtinId="4" hidden="1"/>
    <cellStyle name="Currency" xfId="26313" builtinId="4" hidden="1"/>
    <cellStyle name="Currency [0]" xfId="54" builtinId="7" hidden="1"/>
    <cellStyle name="Currency [0]" xfId="175" builtinId="7" hidden="1"/>
    <cellStyle name="Currency [0]" xfId="284" builtinId="7" hidden="1"/>
    <cellStyle name="Currency [0]" xfId="441" builtinId="7" hidden="1"/>
    <cellStyle name="Currency [0]" xfId="548" builtinId="7" hidden="1"/>
    <cellStyle name="Currency [0]" xfId="631" builtinId="7" hidden="1"/>
    <cellStyle name="Currency [0]" xfId="740" builtinId="7" hidden="1"/>
    <cellStyle name="Currency [0]" xfId="426" builtinId="7" hidden="1"/>
    <cellStyle name="Currency [0]" xfId="872" builtinId="7" hidden="1"/>
    <cellStyle name="Currency [0]" xfId="968" builtinId="7" hidden="1"/>
    <cellStyle name="Currency [0]" xfId="1071" builtinId="7" hidden="1"/>
    <cellStyle name="Currency [0]" xfId="946" builtinId="7" hidden="1"/>
    <cellStyle name="Currency [0]" xfId="1193" builtinId="7" hidden="1"/>
    <cellStyle name="Currency [0]" xfId="1310" builtinId="7" hidden="1"/>
    <cellStyle name="Currency [0]" xfId="1413" builtinId="7" hidden="1"/>
    <cellStyle name="Currency [0]" xfId="1288" builtinId="7" hidden="1"/>
    <cellStyle name="Currency [0]" xfId="1535" builtinId="7" hidden="1"/>
    <cellStyle name="Currency [0]" xfId="3904" builtinId="7" hidden="1"/>
    <cellStyle name="Currency [0]" xfId="4012" builtinId="7" hidden="1"/>
    <cellStyle name="Currency [0]" xfId="6379" builtinId="7" hidden="1"/>
    <cellStyle name="Currency [0]" xfId="6458" builtinId="7" hidden="1"/>
    <cellStyle name="Currency [0]" xfId="6519" builtinId="7" hidden="1"/>
    <cellStyle name="Currency [0]" xfId="6629" builtinId="7" hidden="1"/>
    <cellStyle name="Currency [0]" xfId="6365" builtinId="7" hidden="1"/>
    <cellStyle name="Currency [0]" xfId="6762" builtinId="7" hidden="1"/>
    <cellStyle name="Currency [0]" xfId="6858" builtinId="7" hidden="1"/>
    <cellStyle name="Currency [0]" xfId="6962" builtinId="7" hidden="1"/>
    <cellStyle name="Currency [0]" xfId="6836" builtinId="7" hidden="1"/>
    <cellStyle name="Currency [0]" xfId="7084" builtinId="7" hidden="1"/>
    <cellStyle name="Currency [0]" xfId="7201" builtinId="7" hidden="1"/>
    <cellStyle name="Currency [0]" xfId="7307" builtinId="7" hidden="1"/>
    <cellStyle name="Currency [0]" xfId="7179" builtinId="7" hidden="1"/>
    <cellStyle name="Currency [0]" xfId="7430" builtinId="7" hidden="1"/>
    <cellStyle name="Currency [0]" xfId="8302" builtinId="7" hidden="1"/>
    <cellStyle name="Currency [0]" xfId="7736" builtinId="7" hidden="1"/>
    <cellStyle name="Currency [0]" xfId="5666" builtinId="7" hidden="1"/>
    <cellStyle name="Currency [0]" xfId="4694" builtinId="7" hidden="1"/>
    <cellStyle name="Currency [0]" xfId="4108" builtinId="7" hidden="1"/>
    <cellStyle name="Currency [0]" xfId="8192" builtinId="7" hidden="1"/>
    <cellStyle name="Currency [0]" xfId="5676" builtinId="7" hidden="1"/>
    <cellStyle name="Currency [0]" xfId="4817" builtinId="7" hidden="1"/>
    <cellStyle name="Currency [0]" xfId="10662" builtinId="7" hidden="1"/>
    <cellStyle name="Currency [0]" xfId="8244" builtinId="7" hidden="1"/>
    <cellStyle name="Currency [0]" xfId="7574" builtinId="7" hidden="1"/>
    <cellStyle name="Currency [0]" xfId="6214" builtinId="7" hidden="1"/>
    <cellStyle name="Currency [0]" xfId="5397" builtinId="7" hidden="1"/>
    <cellStyle name="Currency [0]" xfId="6287" builtinId="7" hidden="1"/>
    <cellStyle name="Currency [0]" xfId="6045" builtinId="7" hidden="1"/>
    <cellStyle name="Currency [0]" xfId="5063" builtinId="7" hidden="1"/>
    <cellStyle name="Currency [0]" xfId="4757" builtinId="7" hidden="1"/>
    <cellStyle name="Currency [0]" xfId="6100" builtinId="7" hidden="1"/>
    <cellStyle name="Currency [0]" xfId="4313" builtinId="7" hidden="1"/>
    <cellStyle name="Currency [0]" xfId="4647" builtinId="7" hidden="1"/>
    <cellStyle name="Currency [0]" xfId="12535" builtinId="7" hidden="1"/>
    <cellStyle name="Currency [0]" xfId="6308" builtinId="7" hidden="1"/>
    <cellStyle name="Currency [0]" xfId="5704" builtinId="7" hidden="1"/>
    <cellStyle name="Currency [0]" xfId="13201" builtinId="7" hidden="1"/>
    <cellStyle name="Currency [0]" xfId="13297" builtinId="7" hidden="1"/>
    <cellStyle name="Currency [0]" xfId="13400" builtinId="7" hidden="1"/>
    <cellStyle name="Currency [0]" xfId="13275" builtinId="7" hidden="1"/>
    <cellStyle name="Currency [0]" xfId="13522" builtinId="7" hidden="1"/>
    <cellStyle name="Currency [0]" xfId="13639" builtinId="7" hidden="1"/>
    <cellStyle name="Currency [0]" xfId="13742" builtinId="7" hidden="1"/>
    <cellStyle name="Currency [0]" xfId="13617" builtinId="7" hidden="1"/>
    <cellStyle name="Currency [0]" xfId="13864" builtinId="7" hidden="1"/>
    <cellStyle name="Currency [0]" xfId="14602" builtinId="7" hidden="1"/>
    <cellStyle name="Currency [0]" xfId="14115" builtinId="7" hidden="1"/>
    <cellStyle name="Currency [0]" xfId="4604" builtinId="7" hidden="1"/>
    <cellStyle name="Currency [0]" xfId="7802" builtinId="7" hidden="1"/>
    <cellStyle name="Currency [0]" xfId="6312" builtinId="7" hidden="1"/>
    <cellStyle name="Currency [0]" xfId="14509" builtinId="7" hidden="1"/>
    <cellStyle name="Currency [0]" xfId="5938" builtinId="7" hidden="1"/>
    <cellStyle name="Currency [0]" xfId="8186" builtinId="7" hidden="1"/>
    <cellStyle name="Currency [0]" xfId="16879" builtinId="7" hidden="1"/>
    <cellStyle name="Currency [0]" xfId="14556" builtinId="7" hidden="1"/>
    <cellStyle name="Currency [0]" xfId="13994" builtinId="7" hidden="1"/>
    <cellStyle name="Currency [0]" xfId="6310" builtinId="7" hidden="1"/>
    <cellStyle name="Currency [0]" xfId="5848" builtinId="7" hidden="1"/>
    <cellStyle name="Currency [0]" xfId="5662" builtinId="7" hidden="1"/>
    <cellStyle name="Currency [0]" xfId="11398" builtinId="7" hidden="1"/>
    <cellStyle name="Currency [0]" xfId="5954" builtinId="7" hidden="1"/>
    <cellStyle name="Currency [0]" xfId="5878" builtinId="7" hidden="1"/>
    <cellStyle name="Currency [0]" xfId="11420" builtinId="7" hidden="1"/>
    <cellStyle name="Currency [0]" xfId="7672" builtinId="7" hidden="1"/>
    <cellStyle name="Currency [0]" xfId="5463" builtinId="7" hidden="1"/>
    <cellStyle name="Currency [0]" xfId="18633" builtinId="7" hidden="1"/>
    <cellStyle name="Currency [0]" xfId="8127" builtinId="7" hidden="1"/>
    <cellStyle name="Currency [0]" xfId="7542" builtinId="7" hidden="1"/>
    <cellStyle name="Currency [0]" xfId="19283" builtinId="7" hidden="1"/>
    <cellStyle name="Currency [0]" xfId="19380" builtinId="7" hidden="1"/>
    <cellStyle name="Currency [0]" xfId="19483" builtinId="7" hidden="1"/>
    <cellStyle name="Currency [0]" xfId="19358" builtinId="7" hidden="1"/>
    <cellStyle name="Currency [0]" xfId="19605" builtinId="7" hidden="1"/>
    <cellStyle name="Currency [0]" xfId="19722" builtinId="7" hidden="1"/>
    <cellStyle name="Currency [0]" xfId="19825" builtinId="7" hidden="1"/>
    <cellStyle name="Currency [0]" xfId="19700" builtinId="7" hidden="1"/>
    <cellStyle name="Currency [0]" xfId="19947" builtinId="7" hidden="1"/>
    <cellStyle name="Currency [0]" xfId="5647" builtinId="7" hidden="1"/>
    <cellStyle name="Currency [0]" xfId="16619" builtinId="7" hidden="1"/>
    <cellStyle name="Currency [0]" xfId="18858" builtinId="7" hidden="1"/>
    <cellStyle name="Currency [0]" xfId="4498" builtinId="7" hidden="1"/>
    <cellStyle name="Currency [0]" xfId="21895" builtinId="7" hidden="1"/>
    <cellStyle name="Currency [0]" xfId="16082" builtinId="7" hidden="1"/>
    <cellStyle name="Currency [0]" xfId="14607" builtinId="7" hidden="1"/>
    <cellStyle name="Currency [0]" xfId="22536" builtinId="7" hidden="1"/>
    <cellStyle name="Currency [0]" xfId="22633" builtinId="7" hidden="1"/>
    <cellStyle name="Currency [0]" xfId="22736" builtinId="7" hidden="1"/>
    <cellStyle name="Currency [0]" xfId="22611" builtinId="7" hidden="1"/>
    <cellStyle name="Currency [0]" xfId="22858" builtinId="7" hidden="1"/>
    <cellStyle name="Currency [0]" xfId="22975" builtinId="7" hidden="1"/>
    <cellStyle name="Currency [0]" xfId="23078" builtinId="7" hidden="1"/>
    <cellStyle name="Currency [0]" xfId="22953" builtinId="7" hidden="1"/>
    <cellStyle name="Currency [0]" xfId="23200" builtinId="7" hidden="1"/>
    <cellStyle name="Currency [0]" xfId="10188" builtinId="7" hidden="1"/>
    <cellStyle name="Currency [0]" xfId="20060" builtinId="7" hidden="1"/>
    <cellStyle name="Currency [0]" xfId="22114" builtinId="7" hidden="1"/>
    <cellStyle name="Currency [0]" xfId="4849" builtinId="7" hidden="1"/>
    <cellStyle name="Currency [0]" xfId="25074" builtinId="7" hidden="1"/>
    <cellStyle name="Currency [0]" xfId="20045" builtinId="7" hidden="1"/>
    <cellStyle name="Currency [0]" xfId="5452" builtinId="7" hidden="1"/>
    <cellStyle name="Currency [0]" xfId="25703" builtinId="7" hidden="1"/>
    <cellStyle name="Currency [0]" xfId="25799" builtinId="7" hidden="1"/>
    <cellStyle name="Currency [0]" xfId="25902" builtinId="7" hidden="1"/>
    <cellStyle name="Currency [0]" xfId="25777" builtinId="7" hidden="1"/>
    <cellStyle name="Currency [0]" xfId="26024" builtinId="7" hidden="1"/>
    <cellStyle name="Currency [0]" xfId="26131" builtinId="7" hidden="1"/>
    <cellStyle name="Currency [0]" xfId="26223" builtinId="7" hidden="1"/>
    <cellStyle name="Currency [0]" xfId="26114" builtinId="7" hidden="1"/>
    <cellStyle name="Currency [0]" xfId="26314" builtinId="7" hidden="1"/>
    <cellStyle name="Currency [0] 10" xfId="2388" hidden="1" xr:uid="{00000000-0005-0000-0000-000096650000}"/>
    <cellStyle name="Currency [0] 10" xfId="8969" hidden="1" xr:uid="{00000000-0005-0000-0000-000097650000}"/>
    <cellStyle name="Currency [0] 10" xfId="11456" hidden="1" xr:uid="{00000000-0005-0000-0000-000098650000}"/>
    <cellStyle name="Currency [0] 10" xfId="15235" hidden="1" xr:uid="{00000000-0005-0000-0000-000099650000}"/>
    <cellStyle name="Currency [0] 10" xfId="17590" hidden="1" xr:uid="{00000000-0005-0000-0000-00009A650000}"/>
    <cellStyle name="Currency [0] 10" xfId="20869" hidden="1" xr:uid="{00000000-0005-0000-0000-00009B650000}"/>
    <cellStyle name="Currency [0] 10" xfId="24060" hidden="1" xr:uid="{00000000-0005-0000-0000-00009C650000}"/>
    <cellStyle name="Currency [0] 10" xfId="27042" hidden="1" xr:uid="{00000000-0005-0000-0000-00009D650000}"/>
    <cellStyle name="Currency [0] 10" xfId="28869" hidden="1" xr:uid="{00000000-0005-0000-0000-00009E650000}"/>
    <cellStyle name="Currency [0] 10" xfId="29588" hidden="1" xr:uid="{00000000-0005-0000-0000-00009F650000}"/>
    <cellStyle name="Currency [0] 10" xfId="29760" hidden="1" xr:uid="{00000000-0005-0000-0000-0000A0650000}"/>
    <cellStyle name="Currency [0] 10" xfId="30158" hidden="1" xr:uid="{00000000-0005-0000-0000-0000A1650000}"/>
    <cellStyle name="Currency [0] 10" xfId="30303" hidden="1" xr:uid="{00000000-0005-0000-0000-0000A2650000}"/>
    <cellStyle name="Currency [0] 10" xfId="30644" hidden="1" xr:uid="{00000000-0005-0000-0000-0000A3650000}"/>
    <cellStyle name="Currency [0] 10" xfId="30981" hidden="1" xr:uid="{00000000-0005-0000-0000-0000A4650000}"/>
    <cellStyle name="Currency [0] 10" xfId="31232" hidden="1" xr:uid="{00000000-0005-0000-0000-0000A5650000}"/>
    <cellStyle name="Currency [0] 10" xfId="31661" hidden="1" xr:uid="{00000000-0005-0000-0000-0000A6650000}"/>
    <cellStyle name="Currency [0] 10" xfId="32380" hidden="1" xr:uid="{00000000-0005-0000-0000-0000A7650000}"/>
    <cellStyle name="Currency [0] 10" xfId="32552" hidden="1" xr:uid="{00000000-0005-0000-0000-0000A8650000}"/>
    <cellStyle name="Currency [0] 10" xfId="32950" hidden="1" xr:uid="{00000000-0005-0000-0000-0000A9650000}"/>
    <cellStyle name="Currency [0] 10" xfId="33095" hidden="1" xr:uid="{00000000-0005-0000-0000-0000AA650000}"/>
    <cellStyle name="Currency [0] 10" xfId="33436" hidden="1" xr:uid="{00000000-0005-0000-0000-0000AB650000}"/>
    <cellStyle name="Currency [0] 10" xfId="33773" hidden="1" xr:uid="{00000000-0005-0000-0000-0000AC650000}"/>
    <cellStyle name="Currency [0] 10" xfId="34024" hidden="1" xr:uid="{00000000-0005-0000-0000-0000AD650000}"/>
    <cellStyle name="Currency [0] 11" xfId="2478" hidden="1" xr:uid="{00000000-0005-0000-0000-0000AE650000}"/>
    <cellStyle name="Currency [0] 11" xfId="9066" hidden="1" xr:uid="{00000000-0005-0000-0000-0000AF650000}"/>
    <cellStyle name="Currency [0] 11" xfId="11554" hidden="1" xr:uid="{00000000-0005-0000-0000-0000B0650000}"/>
    <cellStyle name="Currency [0] 11" xfId="15327" hidden="1" xr:uid="{00000000-0005-0000-0000-0000B1650000}"/>
    <cellStyle name="Currency [0] 11" xfId="17684" hidden="1" xr:uid="{00000000-0005-0000-0000-0000B2650000}"/>
    <cellStyle name="Currency [0] 11" xfId="20963" hidden="1" xr:uid="{00000000-0005-0000-0000-0000B3650000}"/>
    <cellStyle name="Currency [0] 11" xfId="24152" hidden="1" xr:uid="{00000000-0005-0000-0000-0000B4650000}"/>
    <cellStyle name="Currency [0] 11" xfId="27132" hidden="1" xr:uid="{00000000-0005-0000-0000-0000B5650000}"/>
    <cellStyle name="Currency [0] 11" xfId="28870" hidden="1" xr:uid="{00000000-0005-0000-0000-0000B6650000}"/>
    <cellStyle name="Currency [0] 11" xfId="29591" hidden="1" xr:uid="{00000000-0005-0000-0000-0000B7650000}"/>
    <cellStyle name="Currency [0] 11" xfId="29762" hidden="1" xr:uid="{00000000-0005-0000-0000-0000B8650000}"/>
    <cellStyle name="Currency [0] 11" xfId="30159" hidden="1" xr:uid="{00000000-0005-0000-0000-0000B9650000}"/>
    <cellStyle name="Currency [0] 11" xfId="30304" hidden="1" xr:uid="{00000000-0005-0000-0000-0000BA650000}"/>
    <cellStyle name="Currency [0] 11" xfId="30645" hidden="1" xr:uid="{00000000-0005-0000-0000-0000BB650000}"/>
    <cellStyle name="Currency [0] 11" xfId="30982" hidden="1" xr:uid="{00000000-0005-0000-0000-0000BC650000}"/>
    <cellStyle name="Currency [0] 11" xfId="31233" hidden="1" xr:uid="{00000000-0005-0000-0000-0000BD650000}"/>
    <cellStyle name="Currency [0] 11" xfId="31662" hidden="1" xr:uid="{00000000-0005-0000-0000-0000BE650000}"/>
    <cellStyle name="Currency [0] 11" xfId="32383" hidden="1" xr:uid="{00000000-0005-0000-0000-0000BF650000}"/>
    <cellStyle name="Currency [0] 11" xfId="32554" hidden="1" xr:uid="{00000000-0005-0000-0000-0000C0650000}"/>
    <cellStyle name="Currency [0] 11" xfId="32951" hidden="1" xr:uid="{00000000-0005-0000-0000-0000C1650000}"/>
    <cellStyle name="Currency [0] 11" xfId="33096" hidden="1" xr:uid="{00000000-0005-0000-0000-0000C2650000}"/>
    <cellStyle name="Currency [0] 11" xfId="33437" hidden="1" xr:uid="{00000000-0005-0000-0000-0000C3650000}"/>
    <cellStyle name="Currency [0] 11" xfId="33774" hidden="1" xr:uid="{00000000-0005-0000-0000-0000C4650000}"/>
    <cellStyle name="Currency [0] 11" xfId="34025" hidden="1" xr:uid="{00000000-0005-0000-0000-0000C5650000}"/>
    <cellStyle name="Currency [0] 12" xfId="2372" hidden="1" xr:uid="{00000000-0005-0000-0000-0000C6650000}"/>
    <cellStyle name="Currency [0] 12" xfId="8952" hidden="1" xr:uid="{00000000-0005-0000-0000-0000C7650000}"/>
    <cellStyle name="Currency [0] 12" xfId="11436" hidden="1" xr:uid="{00000000-0005-0000-0000-0000C8650000}"/>
    <cellStyle name="Currency [0] 12" xfId="15219" hidden="1" xr:uid="{00000000-0005-0000-0000-0000C9650000}"/>
    <cellStyle name="Currency [0] 12" xfId="17573" hidden="1" xr:uid="{00000000-0005-0000-0000-0000CA650000}"/>
    <cellStyle name="Currency [0] 12" xfId="20852" hidden="1" xr:uid="{00000000-0005-0000-0000-0000CB650000}"/>
    <cellStyle name="Currency [0] 12" xfId="24043" hidden="1" xr:uid="{00000000-0005-0000-0000-0000CC650000}"/>
    <cellStyle name="Currency [0] 12" xfId="27026" hidden="1" xr:uid="{00000000-0005-0000-0000-0000CD650000}"/>
    <cellStyle name="Currency [0] 12" xfId="28868" hidden="1" xr:uid="{00000000-0005-0000-0000-0000CE650000}"/>
    <cellStyle name="Currency [0] 12" xfId="29586" hidden="1" xr:uid="{00000000-0005-0000-0000-0000CF650000}"/>
    <cellStyle name="Currency [0] 12" xfId="29758" hidden="1" xr:uid="{00000000-0005-0000-0000-0000D0650000}"/>
    <cellStyle name="Currency [0] 12" xfId="30157" hidden="1" xr:uid="{00000000-0005-0000-0000-0000D1650000}"/>
    <cellStyle name="Currency [0] 12" xfId="30302" hidden="1" xr:uid="{00000000-0005-0000-0000-0000D2650000}"/>
    <cellStyle name="Currency [0] 12" xfId="30643" hidden="1" xr:uid="{00000000-0005-0000-0000-0000D3650000}"/>
    <cellStyle name="Currency [0] 12" xfId="30980" hidden="1" xr:uid="{00000000-0005-0000-0000-0000D4650000}"/>
    <cellStyle name="Currency [0] 12" xfId="31231" hidden="1" xr:uid="{00000000-0005-0000-0000-0000D5650000}"/>
    <cellStyle name="Currency [0] 12" xfId="31660" hidden="1" xr:uid="{00000000-0005-0000-0000-0000D6650000}"/>
    <cellStyle name="Currency [0] 12" xfId="32378" hidden="1" xr:uid="{00000000-0005-0000-0000-0000D7650000}"/>
    <cellStyle name="Currency [0] 12" xfId="32550" hidden="1" xr:uid="{00000000-0005-0000-0000-0000D8650000}"/>
    <cellStyle name="Currency [0] 12" xfId="32949" hidden="1" xr:uid="{00000000-0005-0000-0000-0000D9650000}"/>
    <cellStyle name="Currency [0] 12" xfId="33094" hidden="1" xr:uid="{00000000-0005-0000-0000-0000DA650000}"/>
    <cellStyle name="Currency [0] 12" xfId="33435" hidden="1" xr:uid="{00000000-0005-0000-0000-0000DB650000}"/>
    <cellStyle name="Currency [0] 12" xfId="33772" hidden="1" xr:uid="{00000000-0005-0000-0000-0000DC650000}"/>
    <cellStyle name="Currency [0] 12" xfId="34023" hidden="1" xr:uid="{00000000-0005-0000-0000-0000DD650000}"/>
    <cellStyle name="Currency [0] 13" xfId="2568" hidden="1" xr:uid="{00000000-0005-0000-0000-0000DE650000}"/>
    <cellStyle name="Currency [0] 13" xfId="9164" hidden="1" xr:uid="{00000000-0005-0000-0000-0000DF650000}"/>
    <cellStyle name="Currency [0] 13" xfId="11656" hidden="1" xr:uid="{00000000-0005-0000-0000-0000E0650000}"/>
    <cellStyle name="Currency [0] 13" xfId="15424" hidden="1" xr:uid="{00000000-0005-0000-0000-0000E1650000}"/>
    <cellStyle name="Currency [0] 13" xfId="17786" hidden="1" xr:uid="{00000000-0005-0000-0000-0000E2650000}"/>
    <cellStyle name="Currency [0] 13" xfId="21060" hidden="1" xr:uid="{00000000-0005-0000-0000-0000E3650000}"/>
    <cellStyle name="Currency [0] 13" xfId="24247" hidden="1" xr:uid="{00000000-0005-0000-0000-0000E4650000}"/>
    <cellStyle name="Currency [0] 13" xfId="27222" hidden="1" xr:uid="{00000000-0005-0000-0000-0000E5650000}"/>
    <cellStyle name="Currency [0] 13" xfId="28871" hidden="1" xr:uid="{00000000-0005-0000-0000-0000E6650000}"/>
    <cellStyle name="Currency [0] 13" xfId="29592" hidden="1" xr:uid="{00000000-0005-0000-0000-0000E7650000}"/>
    <cellStyle name="Currency [0] 13" xfId="29764" hidden="1" xr:uid="{00000000-0005-0000-0000-0000E8650000}"/>
    <cellStyle name="Currency [0] 13" xfId="30160" hidden="1" xr:uid="{00000000-0005-0000-0000-0000E9650000}"/>
    <cellStyle name="Currency [0] 13" xfId="30306" hidden="1" xr:uid="{00000000-0005-0000-0000-0000EA650000}"/>
    <cellStyle name="Currency [0] 13" xfId="30646" hidden="1" xr:uid="{00000000-0005-0000-0000-0000EB650000}"/>
    <cellStyle name="Currency [0] 13" xfId="30983" hidden="1" xr:uid="{00000000-0005-0000-0000-0000EC650000}"/>
    <cellStyle name="Currency [0] 13" xfId="31234" hidden="1" xr:uid="{00000000-0005-0000-0000-0000ED650000}"/>
    <cellStyle name="Currency [0] 13" xfId="31663" hidden="1" xr:uid="{00000000-0005-0000-0000-0000EE650000}"/>
    <cellStyle name="Currency [0] 13" xfId="32384" hidden="1" xr:uid="{00000000-0005-0000-0000-0000EF650000}"/>
    <cellStyle name="Currency [0] 13" xfId="32556" hidden="1" xr:uid="{00000000-0005-0000-0000-0000F0650000}"/>
    <cellStyle name="Currency [0] 13" xfId="32952" hidden="1" xr:uid="{00000000-0005-0000-0000-0000F1650000}"/>
    <cellStyle name="Currency [0] 13" xfId="33098" hidden="1" xr:uid="{00000000-0005-0000-0000-0000F2650000}"/>
    <cellStyle name="Currency [0] 13" xfId="33438" hidden="1" xr:uid="{00000000-0005-0000-0000-0000F3650000}"/>
    <cellStyle name="Currency [0] 13" xfId="33775" hidden="1" xr:uid="{00000000-0005-0000-0000-0000F4650000}"/>
    <cellStyle name="Currency [0] 13" xfId="34026" hidden="1" xr:uid="{00000000-0005-0000-0000-0000F5650000}"/>
    <cellStyle name="Currency [0] 14" xfId="2648" hidden="1" xr:uid="{00000000-0005-0000-0000-0000F6650000}"/>
    <cellStyle name="Currency [0] 14" xfId="9255" hidden="1" xr:uid="{00000000-0005-0000-0000-0000F7650000}"/>
    <cellStyle name="Currency [0] 14" xfId="11755" hidden="1" xr:uid="{00000000-0005-0000-0000-0000F8650000}"/>
    <cellStyle name="Currency [0] 14" xfId="15513" hidden="1" xr:uid="{00000000-0005-0000-0000-0000F9650000}"/>
    <cellStyle name="Currency [0] 14" xfId="17875" hidden="1" xr:uid="{00000000-0005-0000-0000-0000FA650000}"/>
    <cellStyle name="Currency [0] 14" xfId="21147" hidden="1" xr:uid="{00000000-0005-0000-0000-0000FB650000}"/>
    <cellStyle name="Currency [0] 14" xfId="24334" hidden="1" xr:uid="{00000000-0005-0000-0000-0000FC650000}"/>
    <cellStyle name="Currency [0] 14" xfId="27302" hidden="1" xr:uid="{00000000-0005-0000-0000-0000FD650000}"/>
    <cellStyle name="Currency [0] 14" xfId="28873" hidden="1" xr:uid="{00000000-0005-0000-0000-0000FE650000}"/>
    <cellStyle name="Currency [0] 14" xfId="29594" hidden="1" xr:uid="{00000000-0005-0000-0000-0000FF650000}"/>
    <cellStyle name="Currency [0] 14" xfId="29768" hidden="1" xr:uid="{00000000-0005-0000-0000-000000660000}"/>
    <cellStyle name="Currency [0] 14" xfId="30162" hidden="1" xr:uid="{00000000-0005-0000-0000-000001660000}"/>
    <cellStyle name="Currency [0] 14" xfId="30309" hidden="1" xr:uid="{00000000-0005-0000-0000-000002660000}"/>
    <cellStyle name="Currency [0] 14" xfId="30648" hidden="1" xr:uid="{00000000-0005-0000-0000-000003660000}"/>
    <cellStyle name="Currency [0] 14" xfId="30985" hidden="1" xr:uid="{00000000-0005-0000-0000-000004660000}"/>
    <cellStyle name="Currency [0] 14" xfId="31236" hidden="1" xr:uid="{00000000-0005-0000-0000-000005660000}"/>
    <cellStyle name="Currency [0] 14" xfId="31665" hidden="1" xr:uid="{00000000-0005-0000-0000-000006660000}"/>
    <cellStyle name="Currency [0] 14" xfId="32386" hidden="1" xr:uid="{00000000-0005-0000-0000-000007660000}"/>
    <cellStyle name="Currency [0] 14" xfId="32560" hidden="1" xr:uid="{00000000-0005-0000-0000-000008660000}"/>
    <cellStyle name="Currency [0] 14" xfId="32954" hidden="1" xr:uid="{00000000-0005-0000-0000-000009660000}"/>
    <cellStyle name="Currency [0] 14" xfId="33101" hidden="1" xr:uid="{00000000-0005-0000-0000-00000A660000}"/>
    <cellStyle name="Currency [0] 14" xfId="33440" hidden="1" xr:uid="{00000000-0005-0000-0000-00000B660000}"/>
    <cellStyle name="Currency [0] 14" xfId="33777" hidden="1" xr:uid="{00000000-0005-0000-0000-00000C660000}"/>
    <cellStyle name="Currency [0] 14" xfId="34028" hidden="1" xr:uid="{00000000-0005-0000-0000-00000D660000}"/>
    <cellStyle name="Currency [0] 15" xfId="2738" hidden="1" xr:uid="{00000000-0005-0000-0000-00000E660000}"/>
    <cellStyle name="Currency [0] 15" xfId="9351" hidden="1" xr:uid="{00000000-0005-0000-0000-00000F660000}"/>
    <cellStyle name="Currency [0] 15" xfId="11852" hidden="1" xr:uid="{00000000-0005-0000-0000-000010660000}"/>
    <cellStyle name="Currency [0] 15" xfId="15605" hidden="1" xr:uid="{00000000-0005-0000-0000-000011660000}"/>
    <cellStyle name="Currency [0] 15" xfId="17969" hidden="1" xr:uid="{00000000-0005-0000-0000-000012660000}"/>
    <cellStyle name="Currency [0] 15" xfId="21241" hidden="1" xr:uid="{00000000-0005-0000-0000-000013660000}"/>
    <cellStyle name="Currency [0] 15" xfId="24426" hidden="1" xr:uid="{00000000-0005-0000-0000-000014660000}"/>
    <cellStyle name="Currency [0] 15" xfId="27392" hidden="1" xr:uid="{00000000-0005-0000-0000-000015660000}"/>
    <cellStyle name="Currency [0] 15" xfId="28874" hidden="1" xr:uid="{00000000-0005-0000-0000-000016660000}"/>
    <cellStyle name="Currency [0] 15" xfId="29595" hidden="1" xr:uid="{00000000-0005-0000-0000-000017660000}"/>
    <cellStyle name="Currency [0] 15" xfId="29769" hidden="1" xr:uid="{00000000-0005-0000-0000-000018660000}"/>
    <cellStyle name="Currency [0] 15" xfId="30163" hidden="1" xr:uid="{00000000-0005-0000-0000-000019660000}"/>
    <cellStyle name="Currency [0] 15" xfId="30310" hidden="1" xr:uid="{00000000-0005-0000-0000-00001A660000}"/>
    <cellStyle name="Currency [0] 15" xfId="30649" hidden="1" xr:uid="{00000000-0005-0000-0000-00001B660000}"/>
    <cellStyle name="Currency [0] 15" xfId="30986" hidden="1" xr:uid="{00000000-0005-0000-0000-00001C660000}"/>
    <cellStyle name="Currency [0] 15" xfId="31237" hidden="1" xr:uid="{00000000-0005-0000-0000-00001D660000}"/>
    <cellStyle name="Currency [0] 15" xfId="31666" hidden="1" xr:uid="{00000000-0005-0000-0000-00001E660000}"/>
    <cellStyle name="Currency [0] 15" xfId="32387" hidden="1" xr:uid="{00000000-0005-0000-0000-00001F660000}"/>
    <cellStyle name="Currency [0] 15" xfId="32561" hidden="1" xr:uid="{00000000-0005-0000-0000-000020660000}"/>
    <cellStyle name="Currency [0] 15" xfId="32955" hidden="1" xr:uid="{00000000-0005-0000-0000-000021660000}"/>
    <cellStyle name="Currency [0] 15" xfId="33102" hidden="1" xr:uid="{00000000-0005-0000-0000-000022660000}"/>
    <cellStyle name="Currency [0] 15" xfId="33441" hidden="1" xr:uid="{00000000-0005-0000-0000-000023660000}"/>
    <cellStyle name="Currency [0] 15" xfId="33778" hidden="1" xr:uid="{00000000-0005-0000-0000-000024660000}"/>
    <cellStyle name="Currency [0] 15" xfId="34029" hidden="1" xr:uid="{00000000-0005-0000-0000-000025660000}"/>
    <cellStyle name="Currency [0] 16" xfId="2632" hidden="1" xr:uid="{00000000-0005-0000-0000-000026660000}"/>
    <cellStyle name="Currency [0] 16" xfId="9237" hidden="1" xr:uid="{00000000-0005-0000-0000-000027660000}"/>
    <cellStyle name="Currency [0] 16" xfId="11734" hidden="1" xr:uid="{00000000-0005-0000-0000-000028660000}"/>
    <cellStyle name="Currency [0] 16" xfId="15496" hidden="1" xr:uid="{00000000-0005-0000-0000-000029660000}"/>
    <cellStyle name="Currency [0] 16" xfId="17857" hidden="1" xr:uid="{00000000-0005-0000-0000-00002A660000}"/>
    <cellStyle name="Currency [0] 16" xfId="21129" hidden="1" xr:uid="{00000000-0005-0000-0000-00002B660000}"/>
    <cellStyle name="Currency [0] 16" xfId="24316" hidden="1" xr:uid="{00000000-0005-0000-0000-00002C660000}"/>
    <cellStyle name="Currency [0] 16" xfId="27286" hidden="1" xr:uid="{00000000-0005-0000-0000-00002D660000}"/>
    <cellStyle name="Currency [0] 16" xfId="28872" hidden="1" xr:uid="{00000000-0005-0000-0000-00002E660000}"/>
    <cellStyle name="Currency [0] 16" xfId="29593" hidden="1" xr:uid="{00000000-0005-0000-0000-00002F660000}"/>
    <cellStyle name="Currency [0] 16" xfId="29765" hidden="1" xr:uid="{00000000-0005-0000-0000-000030660000}"/>
    <cellStyle name="Currency [0] 16" xfId="30161" hidden="1" xr:uid="{00000000-0005-0000-0000-000031660000}"/>
    <cellStyle name="Currency [0] 16" xfId="30308" hidden="1" xr:uid="{00000000-0005-0000-0000-000032660000}"/>
    <cellStyle name="Currency [0] 16" xfId="30647" hidden="1" xr:uid="{00000000-0005-0000-0000-000033660000}"/>
    <cellStyle name="Currency [0] 16" xfId="30984" hidden="1" xr:uid="{00000000-0005-0000-0000-000034660000}"/>
    <cellStyle name="Currency [0] 16" xfId="31235" hidden="1" xr:uid="{00000000-0005-0000-0000-000035660000}"/>
    <cellStyle name="Currency [0] 16" xfId="31664" hidden="1" xr:uid="{00000000-0005-0000-0000-000036660000}"/>
    <cellStyle name="Currency [0] 16" xfId="32385" hidden="1" xr:uid="{00000000-0005-0000-0000-000037660000}"/>
    <cellStyle name="Currency [0] 16" xfId="32557" hidden="1" xr:uid="{00000000-0005-0000-0000-000038660000}"/>
    <cellStyle name="Currency [0] 16" xfId="32953" hidden="1" xr:uid="{00000000-0005-0000-0000-000039660000}"/>
    <cellStyle name="Currency [0] 16" xfId="33100" hidden="1" xr:uid="{00000000-0005-0000-0000-00003A660000}"/>
    <cellStyle name="Currency [0] 16" xfId="33439" hidden="1" xr:uid="{00000000-0005-0000-0000-00003B660000}"/>
    <cellStyle name="Currency [0] 16" xfId="33776" hidden="1" xr:uid="{00000000-0005-0000-0000-00003C660000}"/>
    <cellStyle name="Currency [0] 16" xfId="34027" hidden="1" xr:uid="{00000000-0005-0000-0000-00003D660000}"/>
    <cellStyle name="Currency [0] 17" xfId="2828" hidden="1" xr:uid="{00000000-0005-0000-0000-00003E660000}"/>
    <cellStyle name="Currency [0] 17" xfId="9448" hidden="1" xr:uid="{00000000-0005-0000-0000-00003F660000}"/>
    <cellStyle name="Currency [0] 17" xfId="11953" hidden="1" xr:uid="{00000000-0005-0000-0000-000040660000}"/>
    <cellStyle name="Currency [0] 17" xfId="15700" hidden="1" xr:uid="{00000000-0005-0000-0000-000041660000}"/>
    <cellStyle name="Currency [0] 17" xfId="18066" hidden="1" xr:uid="{00000000-0005-0000-0000-000042660000}"/>
    <cellStyle name="Currency [0] 17" xfId="21337" hidden="1" xr:uid="{00000000-0005-0000-0000-000043660000}"/>
    <cellStyle name="Currency [0] 17" xfId="24522" hidden="1" xr:uid="{00000000-0005-0000-0000-000044660000}"/>
    <cellStyle name="Currency [0] 17" xfId="27482" hidden="1" xr:uid="{00000000-0005-0000-0000-000045660000}"/>
    <cellStyle name="Currency [0] 17" xfId="28875" hidden="1" xr:uid="{00000000-0005-0000-0000-000046660000}"/>
    <cellStyle name="Currency [0] 17" xfId="29597" hidden="1" xr:uid="{00000000-0005-0000-0000-000047660000}"/>
    <cellStyle name="Currency [0] 17" xfId="29770" hidden="1" xr:uid="{00000000-0005-0000-0000-000048660000}"/>
    <cellStyle name="Currency [0] 17" xfId="30164" hidden="1" xr:uid="{00000000-0005-0000-0000-000049660000}"/>
    <cellStyle name="Currency [0] 17" xfId="30311" hidden="1" xr:uid="{00000000-0005-0000-0000-00004A660000}"/>
    <cellStyle name="Currency [0] 17" xfId="30650" hidden="1" xr:uid="{00000000-0005-0000-0000-00004B660000}"/>
    <cellStyle name="Currency [0] 17" xfId="30987" hidden="1" xr:uid="{00000000-0005-0000-0000-00004C660000}"/>
    <cellStyle name="Currency [0] 17" xfId="31238" hidden="1" xr:uid="{00000000-0005-0000-0000-00004D660000}"/>
    <cellStyle name="Currency [0] 17" xfId="31667" hidden="1" xr:uid="{00000000-0005-0000-0000-00004E660000}"/>
    <cellStyle name="Currency [0] 17" xfId="32389" hidden="1" xr:uid="{00000000-0005-0000-0000-00004F660000}"/>
    <cellStyle name="Currency [0] 17" xfId="32562" hidden="1" xr:uid="{00000000-0005-0000-0000-000050660000}"/>
    <cellStyle name="Currency [0] 17" xfId="32956" hidden="1" xr:uid="{00000000-0005-0000-0000-000051660000}"/>
    <cellStyle name="Currency [0] 17" xfId="33103" hidden="1" xr:uid="{00000000-0005-0000-0000-000052660000}"/>
    <cellStyle name="Currency [0] 17" xfId="33442" hidden="1" xr:uid="{00000000-0005-0000-0000-000053660000}"/>
    <cellStyle name="Currency [0] 17" xfId="33779" hidden="1" xr:uid="{00000000-0005-0000-0000-000054660000}"/>
    <cellStyle name="Currency [0] 17" xfId="34030" hidden="1" xr:uid="{00000000-0005-0000-0000-000055660000}"/>
    <cellStyle name="Currency [0] 2" xfId="1725" hidden="1" xr:uid="{00000000-0005-0000-0000-000056660000}"/>
    <cellStyle name="Currency [0] 2" xfId="7966" hidden="1" xr:uid="{00000000-0005-0000-0000-000057660000}"/>
    <cellStyle name="Currency [0] 2" xfId="5913" hidden="1" xr:uid="{00000000-0005-0000-0000-000058660000}"/>
    <cellStyle name="Currency [0] 2" xfId="14306" hidden="1" xr:uid="{00000000-0005-0000-0000-000059660000}"/>
    <cellStyle name="Currency [0] 2" xfId="10799" hidden="1" xr:uid="{00000000-0005-0000-0000-00005A660000}"/>
    <cellStyle name="Currency [0] 2" xfId="20129" hidden="1" xr:uid="{00000000-0005-0000-0000-00005B660000}"/>
    <cellStyle name="Currency [0] 2" xfId="23338" hidden="1" xr:uid="{00000000-0005-0000-0000-00005C660000}"/>
    <cellStyle name="Currency [0] 2" xfId="26379" hidden="1" xr:uid="{00000000-0005-0000-0000-00005D660000}"/>
    <cellStyle name="Currency [0] 2" xfId="28860" hidden="1" xr:uid="{00000000-0005-0000-0000-00005E660000}"/>
    <cellStyle name="Currency [0] 2" xfId="29542" hidden="1" xr:uid="{00000000-0005-0000-0000-00005F660000}"/>
    <cellStyle name="Currency [0] 2" xfId="29196" hidden="1" xr:uid="{00000000-0005-0000-0000-000060660000}"/>
    <cellStyle name="Currency [0] 2" xfId="30125" hidden="1" xr:uid="{00000000-0005-0000-0000-000061660000}"/>
    <cellStyle name="Currency [0] 2" xfId="29734" hidden="1" xr:uid="{00000000-0005-0000-0000-000062660000}"/>
    <cellStyle name="Currency [0] 2" xfId="30630" hidden="1" xr:uid="{00000000-0005-0000-0000-000063660000}"/>
    <cellStyle name="Currency [0] 2" xfId="30967" hidden="1" xr:uid="{00000000-0005-0000-0000-000064660000}"/>
    <cellStyle name="Currency [0] 2" xfId="31223" hidden="1" xr:uid="{00000000-0005-0000-0000-000065660000}"/>
    <cellStyle name="Currency [0] 2" xfId="31652" hidden="1" xr:uid="{00000000-0005-0000-0000-000066660000}"/>
    <cellStyle name="Currency [0] 2" xfId="32334" hidden="1" xr:uid="{00000000-0005-0000-0000-000067660000}"/>
    <cellStyle name="Currency [0] 2" xfId="31988" hidden="1" xr:uid="{00000000-0005-0000-0000-000068660000}"/>
    <cellStyle name="Currency [0] 2" xfId="32917" hidden="1" xr:uid="{00000000-0005-0000-0000-000069660000}"/>
    <cellStyle name="Currency [0] 2" xfId="32526" hidden="1" xr:uid="{00000000-0005-0000-0000-00006A660000}"/>
    <cellStyle name="Currency [0] 2" xfId="33422" hidden="1" xr:uid="{00000000-0005-0000-0000-00006B660000}"/>
    <cellStyle name="Currency [0] 2" xfId="33759" hidden="1" xr:uid="{00000000-0005-0000-0000-00006C660000}"/>
    <cellStyle name="Currency [0] 2" xfId="34015" hidden="1" xr:uid="{00000000-0005-0000-0000-00006D660000}"/>
    <cellStyle name="Currency [0] 3" xfId="1790" hidden="1" xr:uid="{00000000-0005-0000-0000-00006E660000}"/>
    <cellStyle name="Currency [0] 3" xfId="8032" hidden="1" xr:uid="{00000000-0005-0000-0000-00006F660000}"/>
    <cellStyle name="Currency [0] 3" xfId="6360" hidden="1" xr:uid="{00000000-0005-0000-0000-000070660000}"/>
    <cellStyle name="Currency [0] 3" xfId="14371" hidden="1" xr:uid="{00000000-0005-0000-0000-000071660000}"/>
    <cellStyle name="Currency [0] 3" xfId="5654" hidden="1" xr:uid="{00000000-0005-0000-0000-000072660000}"/>
    <cellStyle name="Currency [0] 3" xfId="20196" hidden="1" xr:uid="{00000000-0005-0000-0000-000073660000}"/>
    <cellStyle name="Currency [0] 3" xfId="23404" hidden="1" xr:uid="{00000000-0005-0000-0000-000074660000}"/>
    <cellStyle name="Currency [0] 3" xfId="26444" hidden="1" xr:uid="{00000000-0005-0000-0000-000075660000}"/>
    <cellStyle name="Currency [0] 3" xfId="28861" hidden="1" xr:uid="{00000000-0005-0000-0000-000076660000}"/>
    <cellStyle name="Currency [0] 3" xfId="29543" hidden="1" xr:uid="{00000000-0005-0000-0000-000077660000}"/>
    <cellStyle name="Currency [0] 3" xfId="29267" hidden="1" xr:uid="{00000000-0005-0000-0000-000078660000}"/>
    <cellStyle name="Currency [0] 3" xfId="30126" hidden="1" xr:uid="{00000000-0005-0000-0000-000079660000}"/>
    <cellStyle name="Currency [0] 3" xfId="29172" hidden="1" xr:uid="{00000000-0005-0000-0000-00007A660000}"/>
    <cellStyle name="Currency [0] 3" xfId="30631" hidden="1" xr:uid="{00000000-0005-0000-0000-00007B660000}"/>
    <cellStyle name="Currency [0] 3" xfId="30968" hidden="1" xr:uid="{00000000-0005-0000-0000-00007C660000}"/>
    <cellStyle name="Currency [0] 3" xfId="31224" hidden="1" xr:uid="{00000000-0005-0000-0000-00007D660000}"/>
    <cellStyle name="Currency [0] 3" xfId="31653" hidden="1" xr:uid="{00000000-0005-0000-0000-00007E660000}"/>
    <cellStyle name="Currency [0] 3" xfId="32335" hidden="1" xr:uid="{00000000-0005-0000-0000-00007F660000}"/>
    <cellStyle name="Currency [0] 3" xfId="32059" hidden="1" xr:uid="{00000000-0005-0000-0000-000080660000}"/>
    <cellStyle name="Currency [0] 3" xfId="32918" hidden="1" xr:uid="{00000000-0005-0000-0000-000081660000}"/>
    <cellStyle name="Currency [0] 3" xfId="31964" hidden="1" xr:uid="{00000000-0005-0000-0000-000082660000}"/>
    <cellStyle name="Currency [0] 3" xfId="33423" hidden="1" xr:uid="{00000000-0005-0000-0000-000083660000}"/>
    <cellStyle name="Currency [0] 3" xfId="33760" hidden="1" xr:uid="{00000000-0005-0000-0000-000084660000}"/>
    <cellStyle name="Currency [0] 3" xfId="34016" hidden="1" xr:uid="{00000000-0005-0000-0000-000085660000}"/>
    <cellStyle name="Currency [0] 4" xfId="2014" hidden="1" xr:uid="{00000000-0005-0000-0000-000086660000}"/>
    <cellStyle name="Currency [0] 4" xfId="8562" hidden="1" xr:uid="{00000000-0005-0000-0000-000087660000}"/>
    <cellStyle name="Currency [0] 4" xfId="11006" hidden="1" xr:uid="{00000000-0005-0000-0000-000088660000}"/>
    <cellStyle name="Currency [0] 4" xfId="14834" hidden="1" xr:uid="{00000000-0005-0000-0000-000089660000}"/>
    <cellStyle name="Currency [0] 4" xfId="17163" hidden="1" xr:uid="{00000000-0005-0000-0000-00008A660000}"/>
    <cellStyle name="Currency [0] 4" xfId="20447" hidden="1" xr:uid="{00000000-0005-0000-0000-00008B660000}"/>
    <cellStyle name="Currency [0] 4" xfId="23649" hidden="1" xr:uid="{00000000-0005-0000-0000-00008C660000}"/>
    <cellStyle name="Currency [0] 4" xfId="26668" hidden="1" xr:uid="{00000000-0005-0000-0000-00008D660000}"/>
    <cellStyle name="Currency [0] 4" xfId="28863" hidden="1" xr:uid="{00000000-0005-0000-0000-00008E660000}"/>
    <cellStyle name="Currency [0] 4" xfId="29581" hidden="1" xr:uid="{00000000-0005-0000-0000-00008F660000}"/>
    <cellStyle name="Currency [0] 4" xfId="29745" hidden="1" xr:uid="{00000000-0005-0000-0000-000090660000}"/>
    <cellStyle name="Currency [0] 4" xfId="30152" hidden="1" xr:uid="{00000000-0005-0000-0000-000091660000}"/>
    <cellStyle name="Currency [0] 4" xfId="30294" hidden="1" xr:uid="{00000000-0005-0000-0000-000092660000}"/>
    <cellStyle name="Currency [0] 4" xfId="30636" hidden="1" xr:uid="{00000000-0005-0000-0000-000093660000}"/>
    <cellStyle name="Currency [0] 4" xfId="30973" hidden="1" xr:uid="{00000000-0005-0000-0000-000094660000}"/>
    <cellStyle name="Currency [0] 4" xfId="31226" hidden="1" xr:uid="{00000000-0005-0000-0000-000095660000}"/>
    <cellStyle name="Currency [0] 4" xfId="31655" hidden="1" xr:uid="{00000000-0005-0000-0000-000096660000}"/>
    <cellStyle name="Currency [0] 4" xfId="32373" hidden="1" xr:uid="{00000000-0005-0000-0000-000097660000}"/>
    <cellStyle name="Currency [0] 4" xfId="32537" hidden="1" xr:uid="{00000000-0005-0000-0000-000098660000}"/>
    <cellStyle name="Currency [0] 4" xfId="32944" hidden="1" xr:uid="{00000000-0005-0000-0000-000099660000}"/>
    <cellStyle name="Currency [0] 4" xfId="33086" hidden="1" xr:uid="{00000000-0005-0000-0000-00009A660000}"/>
    <cellStyle name="Currency [0] 4" xfId="33428" hidden="1" xr:uid="{00000000-0005-0000-0000-00009B660000}"/>
    <cellStyle name="Currency [0] 4" xfId="33765" hidden="1" xr:uid="{00000000-0005-0000-0000-00009C660000}"/>
    <cellStyle name="Currency [0] 4" xfId="34018" hidden="1" xr:uid="{00000000-0005-0000-0000-00009D660000}"/>
    <cellStyle name="Currency [0] 5" xfId="2081" hidden="1" xr:uid="{00000000-0005-0000-0000-00009E660000}"/>
    <cellStyle name="Currency [0] 5" xfId="8638" hidden="1" xr:uid="{00000000-0005-0000-0000-00009F660000}"/>
    <cellStyle name="Currency [0] 5" xfId="11090" hidden="1" xr:uid="{00000000-0005-0000-0000-0000A0660000}"/>
    <cellStyle name="Currency [0] 5" xfId="14910" hidden="1" xr:uid="{00000000-0005-0000-0000-0000A1660000}"/>
    <cellStyle name="Currency [0] 5" xfId="17243" hidden="1" xr:uid="{00000000-0005-0000-0000-0000A2660000}"/>
    <cellStyle name="Currency [0] 5" xfId="20526" hidden="1" xr:uid="{00000000-0005-0000-0000-0000A3660000}"/>
    <cellStyle name="Currency [0] 5" xfId="23724" hidden="1" xr:uid="{00000000-0005-0000-0000-0000A4660000}"/>
    <cellStyle name="Currency [0] 5" xfId="26735" hidden="1" xr:uid="{00000000-0005-0000-0000-0000A5660000}"/>
    <cellStyle name="Currency [0] 5" xfId="28864" hidden="1" xr:uid="{00000000-0005-0000-0000-0000A6660000}"/>
    <cellStyle name="Currency [0] 5" xfId="29582" hidden="1" xr:uid="{00000000-0005-0000-0000-0000A7660000}"/>
    <cellStyle name="Currency [0] 5" xfId="29747" hidden="1" xr:uid="{00000000-0005-0000-0000-0000A8660000}"/>
    <cellStyle name="Currency [0] 5" xfId="30153" hidden="1" xr:uid="{00000000-0005-0000-0000-0000A9660000}"/>
    <cellStyle name="Currency [0] 5" xfId="30295" hidden="1" xr:uid="{00000000-0005-0000-0000-0000AA660000}"/>
    <cellStyle name="Currency [0] 5" xfId="30637" hidden="1" xr:uid="{00000000-0005-0000-0000-0000AB660000}"/>
    <cellStyle name="Currency [0] 5" xfId="30974" hidden="1" xr:uid="{00000000-0005-0000-0000-0000AC660000}"/>
    <cellStyle name="Currency [0] 5" xfId="31227" hidden="1" xr:uid="{00000000-0005-0000-0000-0000AD660000}"/>
    <cellStyle name="Currency [0] 5" xfId="31656" hidden="1" xr:uid="{00000000-0005-0000-0000-0000AE660000}"/>
    <cellStyle name="Currency [0] 5" xfId="32374" hidden="1" xr:uid="{00000000-0005-0000-0000-0000AF660000}"/>
    <cellStyle name="Currency [0] 5" xfId="32539" hidden="1" xr:uid="{00000000-0005-0000-0000-0000B0660000}"/>
    <cellStyle name="Currency [0] 5" xfId="32945" hidden="1" xr:uid="{00000000-0005-0000-0000-0000B1660000}"/>
    <cellStyle name="Currency [0] 5" xfId="33087" hidden="1" xr:uid="{00000000-0005-0000-0000-0000B2660000}"/>
    <cellStyle name="Currency [0] 5" xfId="33429" hidden="1" xr:uid="{00000000-0005-0000-0000-0000B3660000}"/>
    <cellStyle name="Currency [0] 5" xfId="33766" hidden="1" xr:uid="{00000000-0005-0000-0000-0000B4660000}"/>
    <cellStyle name="Currency [0] 5" xfId="34019" hidden="1" xr:uid="{00000000-0005-0000-0000-0000B5660000}"/>
    <cellStyle name="Currency [0] 6" xfId="2133" hidden="1" xr:uid="{00000000-0005-0000-0000-0000B6660000}"/>
    <cellStyle name="Currency [0] 6" xfId="8697" hidden="1" xr:uid="{00000000-0005-0000-0000-0000B7660000}"/>
    <cellStyle name="Currency [0] 6" xfId="11159" hidden="1" xr:uid="{00000000-0005-0000-0000-0000B8660000}"/>
    <cellStyle name="Currency [0] 6" xfId="14966" hidden="1" xr:uid="{00000000-0005-0000-0000-0000B9660000}"/>
    <cellStyle name="Currency [0] 6" xfId="17306" hidden="1" xr:uid="{00000000-0005-0000-0000-0000BA660000}"/>
    <cellStyle name="Currency [0] 6" xfId="20589" hidden="1" xr:uid="{00000000-0005-0000-0000-0000BB660000}"/>
    <cellStyle name="Currency [0] 6" xfId="23786" hidden="1" xr:uid="{00000000-0005-0000-0000-0000BC660000}"/>
    <cellStyle name="Currency [0] 6" xfId="26787" hidden="1" xr:uid="{00000000-0005-0000-0000-0000BD660000}"/>
    <cellStyle name="Currency [0] 6" xfId="28865" hidden="1" xr:uid="{00000000-0005-0000-0000-0000BE660000}"/>
    <cellStyle name="Currency [0] 6" xfId="29583" hidden="1" xr:uid="{00000000-0005-0000-0000-0000BF660000}"/>
    <cellStyle name="Currency [0] 6" xfId="29751" hidden="1" xr:uid="{00000000-0005-0000-0000-0000C0660000}"/>
    <cellStyle name="Currency [0] 6" xfId="30154" hidden="1" xr:uid="{00000000-0005-0000-0000-0000C1660000}"/>
    <cellStyle name="Currency [0] 6" xfId="30297" hidden="1" xr:uid="{00000000-0005-0000-0000-0000C2660000}"/>
    <cellStyle name="Currency [0] 6" xfId="30639" hidden="1" xr:uid="{00000000-0005-0000-0000-0000C3660000}"/>
    <cellStyle name="Currency [0] 6" xfId="30976" hidden="1" xr:uid="{00000000-0005-0000-0000-0000C4660000}"/>
    <cellStyle name="Currency [0] 6" xfId="31228" hidden="1" xr:uid="{00000000-0005-0000-0000-0000C5660000}"/>
    <cellStyle name="Currency [0] 6" xfId="31657" hidden="1" xr:uid="{00000000-0005-0000-0000-0000C6660000}"/>
    <cellStyle name="Currency [0] 6" xfId="32375" hidden="1" xr:uid="{00000000-0005-0000-0000-0000C7660000}"/>
    <cellStyle name="Currency [0] 6" xfId="32543" hidden="1" xr:uid="{00000000-0005-0000-0000-0000C8660000}"/>
    <cellStyle name="Currency [0] 6" xfId="32946" hidden="1" xr:uid="{00000000-0005-0000-0000-0000C9660000}"/>
    <cellStyle name="Currency [0] 6" xfId="33089" hidden="1" xr:uid="{00000000-0005-0000-0000-0000CA660000}"/>
    <cellStyle name="Currency [0] 6" xfId="33431" hidden="1" xr:uid="{00000000-0005-0000-0000-0000CB660000}"/>
    <cellStyle name="Currency [0] 6" xfId="33768" hidden="1" xr:uid="{00000000-0005-0000-0000-0000CC660000}"/>
    <cellStyle name="Currency [0] 6" xfId="34020" hidden="1" xr:uid="{00000000-0005-0000-0000-0000CD660000}"/>
    <cellStyle name="Currency [0] 7" xfId="2228" hidden="1" xr:uid="{00000000-0005-0000-0000-0000CE660000}"/>
    <cellStyle name="Currency [0] 7" xfId="8796" hidden="1" xr:uid="{00000000-0005-0000-0000-0000CF660000}"/>
    <cellStyle name="Currency [0] 7" xfId="11264" hidden="1" xr:uid="{00000000-0005-0000-0000-0000D0660000}"/>
    <cellStyle name="Currency [0] 7" xfId="15064" hidden="1" xr:uid="{00000000-0005-0000-0000-0000D1660000}"/>
    <cellStyle name="Currency [0] 7" xfId="17408" hidden="1" xr:uid="{00000000-0005-0000-0000-0000D2660000}"/>
    <cellStyle name="Currency [0] 7" xfId="20689" hidden="1" xr:uid="{00000000-0005-0000-0000-0000D3660000}"/>
    <cellStyle name="Currency [0] 7" xfId="23885" hidden="1" xr:uid="{00000000-0005-0000-0000-0000D4660000}"/>
    <cellStyle name="Currency [0] 7" xfId="26882" hidden="1" xr:uid="{00000000-0005-0000-0000-0000D5660000}"/>
    <cellStyle name="Currency [0] 7" xfId="28866" hidden="1" xr:uid="{00000000-0005-0000-0000-0000D6660000}"/>
    <cellStyle name="Currency [0] 7" xfId="29584" hidden="1" xr:uid="{00000000-0005-0000-0000-0000D7660000}"/>
    <cellStyle name="Currency [0] 7" xfId="29754" hidden="1" xr:uid="{00000000-0005-0000-0000-0000D8660000}"/>
    <cellStyle name="Currency [0] 7" xfId="30155" hidden="1" xr:uid="{00000000-0005-0000-0000-0000D9660000}"/>
    <cellStyle name="Currency [0] 7" xfId="30300" hidden="1" xr:uid="{00000000-0005-0000-0000-0000DA660000}"/>
    <cellStyle name="Currency [0] 7" xfId="30641" hidden="1" xr:uid="{00000000-0005-0000-0000-0000DB660000}"/>
    <cellStyle name="Currency [0] 7" xfId="30978" hidden="1" xr:uid="{00000000-0005-0000-0000-0000DC660000}"/>
    <cellStyle name="Currency [0] 7" xfId="31229" hidden="1" xr:uid="{00000000-0005-0000-0000-0000DD660000}"/>
    <cellStyle name="Currency [0] 7" xfId="31658" hidden="1" xr:uid="{00000000-0005-0000-0000-0000DE660000}"/>
    <cellStyle name="Currency [0] 7" xfId="32376" hidden="1" xr:uid="{00000000-0005-0000-0000-0000DF660000}"/>
    <cellStyle name="Currency [0] 7" xfId="32546" hidden="1" xr:uid="{00000000-0005-0000-0000-0000E0660000}"/>
    <cellStyle name="Currency [0] 7" xfId="32947" hidden="1" xr:uid="{00000000-0005-0000-0000-0000E1660000}"/>
    <cellStyle name="Currency [0] 7" xfId="33092" hidden="1" xr:uid="{00000000-0005-0000-0000-0000E2660000}"/>
    <cellStyle name="Currency [0] 7" xfId="33433" hidden="1" xr:uid="{00000000-0005-0000-0000-0000E3660000}"/>
    <cellStyle name="Currency [0] 7" xfId="33770" hidden="1" xr:uid="{00000000-0005-0000-0000-0000E4660000}"/>
    <cellStyle name="Currency [0] 7" xfId="34021" hidden="1" xr:uid="{00000000-0005-0000-0000-0000E5660000}"/>
    <cellStyle name="Currency [0] 8" xfId="2004" hidden="1" xr:uid="{00000000-0005-0000-0000-0000E6660000}"/>
    <cellStyle name="Currency [0] 8" xfId="8552" hidden="1" xr:uid="{00000000-0005-0000-0000-0000E7660000}"/>
    <cellStyle name="Currency [0] 8" xfId="10995" hidden="1" xr:uid="{00000000-0005-0000-0000-0000E8660000}"/>
    <cellStyle name="Currency [0] 8" xfId="14824" hidden="1" xr:uid="{00000000-0005-0000-0000-0000E9660000}"/>
    <cellStyle name="Currency [0] 8" xfId="17152" hidden="1" xr:uid="{00000000-0005-0000-0000-0000EA660000}"/>
    <cellStyle name="Currency [0] 8" xfId="20436" hidden="1" xr:uid="{00000000-0005-0000-0000-0000EB660000}"/>
    <cellStyle name="Currency [0] 8" xfId="23638" hidden="1" xr:uid="{00000000-0005-0000-0000-0000EC660000}"/>
    <cellStyle name="Currency [0] 8" xfId="26658" hidden="1" xr:uid="{00000000-0005-0000-0000-0000ED660000}"/>
    <cellStyle name="Currency [0] 8" xfId="28862" hidden="1" xr:uid="{00000000-0005-0000-0000-0000EE660000}"/>
    <cellStyle name="Currency [0] 8" xfId="29580" hidden="1" xr:uid="{00000000-0005-0000-0000-0000EF660000}"/>
    <cellStyle name="Currency [0] 8" xfId="29744" hidden="1" xr:uid="{00000000-0005-0000-0000-0000F0660000}"/>
    <cellStyle name="Currency [0] 8" xfId="30151" hidden="1" xr:uid="{00000000-0005-0000-0000-0000F1660000}"/>
    <cellStyle name="Currency [0] 8" xfId="30293" hidden="1" xr:uid="{00000000-0005-0000-0000-0000F2660000}"/>
    <cellStyle name="Currency [0] 8" xfId="30635" hidden="1" xr:uid="{00000000-0005-0000-0000-0000F3660000}"/>
    <cellStyle name="Currency [0] 8" xfId="30972" hidden="1" xr:uid="{00000000-0005-0000-0000-0000F4660000}"/>
    <cellStyle name="Currency [0] 8" xfId="31225" hidden="1" xr:uid="{00000000-0005-0000-0000-0000F5660000}"/>
    <cellStyle name="Currency [0] 8" xfId="31654" hidden="1" xr:uid="{00000000-0005-0000-0000-0000F6660000}"/>
    <cellStyle name="Currency [0] 8" xfId="32372" hidden="1" xr:uid="{00000000-0005-0000-0000-0000F7660000}"/>
    <cellStyle name="Currency [0] 8" xfId="32536" hidden="1" xr:uid="{00000000-0005-0000-0000-0000F8660000}"/>
    <cellStyle name="Currency [0] 8" xfId="32943" hidden="1" xr:uid="{00000000-0005-0000-0000-0000F9660000}"/>
    <cellStyle name="Currency [0] 8" xfId="33085" hidden="1" xr:uid="{00000000-0005-0000-0000-0000FA660000}"/>
    <cellStyle name="Currency [0] 8" xfId="33427" hidden="1" xr:uid="{00000000-0005-0000-0000-0000FB660000}"/>
    <cellStyle name="Currency [0] 8" xfId="33764" hidden="1" xr:uid="{00000000-0005-0000-0000-0000FC660000}"/>
    <cellStyle name="Currency [0] 8" xfId="34017" hidden="1" xr:uid="{00000000-0005-0000-0000-0000FD660000}"/>
    <cellStyle name="Currency [0] 9" xfId="2327" hidden="1" xr:uid="{00000000-0005-0000-0000-0000FE660000}"/>
    <cellStyle name="Currency [0] 9" xfId="8902" hidden="1" xr:uid="{00000000-0005-0000-0000-0000FF660000}"/>
    <cellStyle name="Currency [0] 9" xfId="11378" hidden="1" xr:uid="{00000000-0005-0000-0000-000000670000}"/>
    <cellStyle name="Currency [0] 9" xfId="15170" hidden="1" xr:uid="{00000000-0005-0000-0000-000001670000}"/>
    <cellStyle name="Currency [0] 9" xfId="17519" hidden="1" xr:uid="{00000000-0005-0000-0000-000002670000}"/>
    <cellStyle name="Currency [0] 9" xfId="20799" hidden="1" xr:uid="{00000000-0005-0000-0000-000003670000}"/>
    <cellStyle name="Currency [0] 9" xfId="23991" hidden="1" xr:uid="{00000000-0005-0000-0000-000004670000}"/>
    <cellStyle name="Currency [0] 9" xfId="26981" hidden="1" xr:uid="{00000000-0005-0000-0000-000005670000}"/>
    <cellStyle name="Currency [0] 9" xfId="28867" hidden="1" xr:uid="{00000000-0005-0000-0000-000006670000}"/>
    <cellStyle name="Currency [0] 9" xfId="29585" hidden="1" xr:uid="{00000000-0005-0000-0000-000007670000}"/>
    <cellStyle name="Currency [0] 9" xfId="29757" hidden="1" xr:uid="{00000000-0005-0000-0000-000008670000}"/>
    <cellStyle name="Currency [0] 9" xfId="30156" hidden="1" xr:uid="{00000000-0005-0000-0000-000009670000}"/>
    <cellStyle name="Currency [0] 9" xfId="30301" hidden="1" xr:uid="{00000000-0005-0000-0000-00000A670000}"/>
    <cellStyle name="Currency [0] 9" xfId="30642" hidden="1" xr:uid="{00000000-0005-0000-0000-00000B670000}"/>
    <cellStyle name="Currency [0] 9" xfId="30979" hidden="1" xr:uid="{00000000-0005-0000-0000-00000C670000}"/>
    <cellStyle name="Currency [0] 9" xfId="31230" hidden="1" xr:uid="{00000000-0005-0000-0000-00000D670000}"/>
    <cellStyle name="Currency [0] 9" xfId="31659" hidden="1" xr:uid="{00000000-0005-0000-0000-00000E670000}"/>
    <cellStyle name="Currency [0] 9" xfId="32377" hidden="1" xr:uid="{00000000-0005-0000-0000-00000F670000}"/>
    <cellStyle name="Currency [0] 9" xfId="32549" hidden="1" xr:uid="{00000000-0005-0000-0000-000010670000}"/>
    <cellStyle name="Currency [0] 9" xfId="32948" hidden="1" xr:uid="{00000000-0005-0000-0000-000011670000}"/>
    <cellStyle name="Currency [0] 9" xfId="33093" hidden="1" xr:uid="{00000000-0005-0000-0000-000012670000}"/>
    <cellStyle name="Currency [0] 9" xfId="33434" hidden="1" xr:uid="{00000000-0005-0000-0000-000013670000}"/>
    <cellStyle name="Currency [0] 9" xfId="33771" hidden="1" xr:uid="{00000000-0005-0000-0000-000014670000}"/>
    <cellStyle name="Currency [0] 9" xfId="34022" hidden="1" xr:uid="{00000000-0005-0000-0000-000015670000}"/>
    <cellStyle name="Currency 4 13 2" xfId="1702" hidden="1" xr:uid="{00000000-0005-0000-0000-000016670000}"/>
    <cellStyle name="Currency 4 13 2" xfId="2968" hidden="1" xr:uid="{00000000-0005-0000-0000-000017670000}"/>
    <cellStyle name="Currency 4 13 2" xfId="9594" hidden="1" xr:uid="{00000000-0005-0000-0000-000018670000}"/>
    <cellStyle name="Currency 4 13 2" xfId="12107" hidden="1" xr:uid="{00000000-0005-0000-0000-000019670000}"/>
    <cellStyle name="Currency 4 13 2" xfId="15845" hidden="1" xr:uid="{00000000-0005-0000-0000-00001A670000}"/>
    <cellStyle name="Currency 4 13 2" xfId="18213" hidden="1" xr:uid="{00000000-0005-0000-0000-00001B670000}"/>
    <cellStyle name="Currency 4 13 2" xfId="21482" hidden="1" xr:uid="{00000000-0005-0000-0000-00001C670000}"/>
    <cellStyle name="Currency 4 13 2" xfId="24666" hidden="1" xr:uid="{00000000-0005-0000-0000-00001D670000}"/>
    <cellStyle name="Currency 4 13 2" xfId="28837" hidden="1" xr:uid="{00000000-0005-0000-0000-00001E670000}"/>
    <cellStyle name="Currency 4 13 2" xfId="28952" hidden="1" xr:uid="{00000000-0005-0000-0000-00001F670000}"/>
    <cellStyle name="Currency 4 13 2" xfId="29675" hidden="1" xr:uid="{00000000-0005-0000-0000-000020670000}"/>
    <cellStyle name="Currency 4 13 2" xfId="29848" hidden="1" xr:uid="{00000000-0005-0000-0000-000021670000}"/>
    <cellStyle name="Currency 4 13 2" xfId="30241" hidden="1" xr:uid="{00000000-0005-0000-0000-000022670000}"/>
    <cellStyle name="Currency 4 13 2" xfId="30389" hidden="1" xr:uid="{00000000-0005-0000-0000-000023670000}"/>
    <cellStyle name="Currency 4 13 2" xfId="30727" hidden="1" xr:uid="{00000000-0005-0000-0000-000024670000}"/>
    <cellStyle name="Currency 4 13 2" xfId="31064" hidden="1" xr:uid="{00000000-0005-0000-0000-000025670000}"/>
    <cellStyle name="Currency 4 13 2" xfId="31629" hidden="1" xr:uid="{00000000-0005-0000-0000-000026670000}"/>
    <cellStyle name="Currency 4 13 2" xfId="31744" hidden="1" xr:uid="{00000000-0005-0000-0000-000027670000}"/>
    <cellStyle name="Currency 4 13 2" xfId="32467" hidden="1" xr:uid="{00000000-0005-0000-0000-000028670000}"/>
    <cellStyle name="Currency 4 13 2" xfId="32640" hidden="1" xr:uid="{00000000-0005-0000-0000-000029670000}"/>
    <cellStyle name="Currency 4 13 2" xfId="33033" hidden="1" xr:uid="{00000000-0005-0000-0000-00002A670000}"/>
    <cellStyle name="Currency 4 13 2" xfId="33181" hidden="1" xr:uid="{00000000-0005-0000-0000-00002B670000}"/>
    <cellStyle name="Currency 4 13 2" xfId="33519" hidden="1" xr:uid="{00000000-0005-0000-0000-00002C670000}"/>
    <cellStyle name="Currency 4 13 2" xfId="33856" hidden="1" xr:uid="{00000000-0005-0000-0000-00002D670000}"/>
    <cellStyle name="Currency 6 2" xfId="1639" hidden="1" xr:uid="{00000000-0005-0000-0000-00002E670000}"/>
    <cellStyle name="Currency 6 2" xfId="2905" hidden="1" xr:uid="{00000000-0005-0000-0000-00002F670000}"/>
    <cellStyle name="Currency 6 2" xfId="9531" hidden="1" xr:uid="{00000000-0005-0000-0000-000030670000}"/>
    <cellStyle name="Currency 6 2" xfId="12044" hidden="1" xr:uid="{00000000-0005-0000-0000-000031670000}"/>
    <cellStyle name="Currency 6 2" xfId="15782" hidden="1" xr:uid="{00000000-0005-0000-0000-000032670000}"/>
    <cellStyle name="Currency 6 2" xfId="18150" hidden="1" xr:uid="{00000000-0005-0000-0000-000033670000}"/>
    <cellStyle name="Currency 6 2" xfId="21419" hidden="1" xr:uid="{00000000-0005-0000-0000-000034670000}"/>
    <cellStyle name="Currency 6 2" xfId="24603" hidden="1" xr:uid="{00000000-0005-0000-0000-000035670000}"/>
    <cellStyle name="Currency 6 2" xfId="28774" hidden="1" xr:uid="{00000000-0005-0000-0000-000036670000}"/>
    <cellStyle name="Currency 6 2" xfId="28889" hidden="1" xr:uid="{00000000-0005-0000-0000-000037670000}"/>
    <cellStyle name="Currency 6 2" xfId="29612" hidden="1" xr:uid="{00000000-0005-0000-0000-000038670000}"/>
    <cellStyle name="Currency 6 2" xfId="29785" hidden="1" xr:uid="{00000000-0005-0000-0000-000039670000}"/>
    <cellStyle name="Currency 6 2" xfId="30178" hidden="1" xr:uid="{00000000-0005-0000-0000-00003A670000}"/>
    <cellStyle name="Currency 6 2" xfId="30326" hidden="1" xr:uid="{00000000-0005-0000-0000-00003B670000}"/>
    <cellStyle name="Currency 6 2" xfId="30664" hidden="1" xr:uid="{00000000-0005-0000-0000-00003C670000}"/>
    <cellStyle name="Currency 6 2" xfId="31001" hidden="1" xr:uid="{00000000-0005-0000-0000-00003D670000}"/>
    <cellStyle name="Currency 6 2" xfId="31566" hidden="1" xr:uid="{00000000-0005-0000-0000-00003E670000}"/>
    <cellStyle name="Currency 6 2" xfId="31681" hidden="1" xr:uid="{00000000-0005-0000-0000-00003F670000}"/>
    <cellStyle name="Currency 6 2" xfId="32404" hidden="1" xr:uid="{00000000-0005-0000-0000-000040670000}"/>
    <cellStyle name="Currency 6 2" xfId="32577" hidden="1" xr:uid="{00000000-0005-0000-0000-000041670000}"/>
    <cellStyle name="Currency 6 2" xfId="32970" hidden="1" xr:uid="{00000000-0005-0000-0000-000042670000}"/>
    <cellStyle name="Currency 6 2" xfId="33118" hidden="1" xr:uid="{00000000-0005-0000-0000-000043670000}"/>
    <cellStyle name="Currency 6 2" xfId="33456" hidden="1" xr:uid="{00000000-0005-0000-0000-000044670000}"/>
    <cellStyle name="Currency 6 2" xfId="33793" hidden="1" xr:uid="{00000000-0005-0000-0000-000045670000}"/>
    <cellStyle name="Date (short)" xfId="51" xr:uid="{00000000-0005-0000-0000-000046670000}"/>
    <cellStyle name="Explanatory Text" xfId="18" builtinId="53" customBuiltin="1"/>
    <cellStyle name="Explanatory Text 3" xfId="34035" xr:uid="{FF4BEE9E-CEC6-47EB-A01F-BB18F50039E7}"/>
    <cellStyle name="Followed Hyperlink" xfId="34032" builtinId="9" hidden="1"/>
    <cellStyle name="Good" xfId="9" builtinId="26" hidden="1" customBuiltin="1"/>
    <cellStyle name="Good" xfId="59" builtinId="26" hidden="1" customBuiltin="1"/>
    <cellStyle name="Good" xfId="94" builtinId="26" hidden="1" customBuiltin="1"/>
    <cellStyle name="Good" xfId="136" builtinId="26" hidden="1" customBuiltin="1"/>
    <cellStyle name="Good" xfId="179" builtinId="26" hidden="1" customBuiltin="1"/>
    <cellStyle name="Good" xfId="213" builtinId="26" hidden="1" customBuiltin="1"/>
    <cellStyle name="Good" xfId="250" builtinId="26" hidden="1" customBuiltin="1"/>
    <cellStyle name="Good" xfId="287" builtinId="26" hidden="1" customBuiltin="1"/>
    <cellStyle name="Good" xfId="321" builtinId="26" hidden="1" customBuiltin="1"/>
    <cellStyle name="Good" xfId="356" builtinId="26" hidden="1" customBuiltin="1"/>
    <cellStyle name="Good" xfId="444" builtinId="26" hidden="1" customBuiltin="1"/>
    <cellStyle name="Good" xfId="478" builtinId="26" hidden="1" customBuiltin="1"/>
    <cellStyle name="Good" xfId="514" builtinId="26" hidden="1" customBuiltin="1"/>
    <cellStyle name="Good" xfId="550" builtinId="26" hidden="1" customBuiltin="1"/>
    <cellStyle name="Good" xfId="584" builtinId="26" hidden="1" customBuiltin="1"/>
    <cellStyle name="Good" xfId="389" builtinId="26" hidden="1" customBuiltin="1"/>
    <cellStyle name="Good" xfId="635" builtinId="26" hidden="1" customBuiltin="1"/>
    <cellStyle name="Good" xfId="669" builtinId="26" hidden="1" customBuiltin="1"/>
    <cellStyle name="Good" xfId="706" builtinId="26" hidden="1" customBuiltin="1"/>
    <cellStyle name="Good" xfId="742" builtinId="26" hidden="1" customBuiltin="1"/>
    <cellStyle name="Good" xfId="776" builtinId="26" hidden="1" customBuiltin="1"/>
    <cellStyle name="Good" xfId="625" builtinId="26" hidden="1" customBuiltin="1"/>
    <cellStyle name="Good" xfId="650" builtinId="26" hidden="1" customBuiltin="1"/>
    <cellStyle name="Good" xfId="683" builtinId="26" hidden="1" customBuiltin="1"/>
    <cellStyle name="Good" xfId="837" builtinId="26" hidden="1" customBuiltin="1"/>
    <cellStyle name="Good" xfId="874" builtinId="26" hidden="1" customBuiltin="1"/>
    <cellStyle name="Good" xfId="909" builtinId="26" hidden="1" customBuiltin="1"/>
    <cellStyle name="Good" xfId="410" builtinId="26" hidden="1" customBuiltin="1"/>
    <cellStyle name="Good" xfId="972" builtinId="26" hidden="1" customBuiltin="1"/>
    <cellStyle name="Good" xfId="1005" builtinId="26" hidden="1" customBuiltin="1"/>
    <cellStyle name="Good" xfId="1039" builtinId="26" hidden="1" customBuiltin="1"/>
    <cellStyle name="Good" xfId="1073" builtinId="26" hidden="1" customBuiltin="1"/>
    <cellStyle name="Good" xfId="1103" builtinId="26" hidden="1" customBuiltin="1"/>
    <cellStyle name="Good" xfId="962" builtinId="26" hidden="1" customBuiltin="1"/>
    <cellStyle name="Good" xfId="987" builtinId="26" hidden="1" customBuiltin="1"/>
    <cellStyle name="Good" xfId="1019" builtinId="26" hidden="1" customBuiltin="1"/>
    <cellStyle name="Good" xfId="1159" builtinId="26" hidden="1" customBuiltin="1"/>
    <cellStyle name="Good" xfId="1195" builtinId="26" hidden="1" customBuiltin="1"/>
    <cellStyle name="Good" xfId="1229" builtinId="26" hidden="1" customBuiltin="1"/>
    <cellStyle name="Good" xfId="1269" builtinId="26" hidden="1" customBuiltin="1"/>
    <cellStyle name="Good" xfId="1314" builtinId="26" hidden="1" customBuiltin="1"/>
    <cellStyle name="Good" xfId="1347" builtinId="26" hidden="1" customBuiltin="1"/>
    <cellStyle name="Good" xfId="1381" builtinId="26" hidden="1" customBuiltin="1"/>
    <cellStyle name="Good" xfId="1415" builtinId="26" hidden="1" customBuiltin="1"/>
    <cellStyle name="Good" xfId="1445" builtinId="26" hidden="1" customBuiltin="1"/>
    <cellStyle name="Good" xfId="1304" builtinId="26" hidden="1" customBuiltin="1"/>
    <cellStyle name="Good" xfId="1329" builtinId="26" hidden="1" customBuiltin="1"/>
    <cellStyle name="Good" xfId="1361" builtinId="26" hidden="1" customBuiltin="1"/>
    <cellStyle name="Good" xfId="1501" builtinId="26" hidden="1" customBuiltin="1"/>
    <cellStyle name="Good" xfId="1537" builtinId="26" hidden="1" customBuiltin="1"/>
    <cellStyle name="Good" xfId="1571" builtinId="26" hidden="1" customBuiltin="1"/>
    <cellStyle name="Good" xfId="1606" builtinId="26" hidden="1" customBuiltin="1"/>
    <cellStyle name="Good" xfId="1727" builtinId="26" hidden="1" customBuiltin="1"/>
    <cellStyle name="Good" xfId="1748" builtinId="26" hidden="1" customBuiltin="1"/>
    <cellStyle name="Good" xfId="1770" builtinId="26" hidden="1" customBuiltin="1"/>
    <cellStyle name="Good" xfId="1792" builtinId="26" hidden="1" customBuiltin="1"/>
    <cellStyle name="Good" xfId="1813" builtinId="26" hidden="1" customBuiltin="1"/>
    <cellStyle name="Good" xfId="1838" builtinId="26" hidden="1" customBuiltin="1"/>
    <cellStyle name="Good" xfId="2017" builtinId="26" hidden="1" customBuiltin="1"/>
    <cellStyle name="Good" xfId="2038" builtinId="26" hidden="1" customBuiltin="1"/>
    <cellStyle name="Good" xfId="2061" builtinId="26" hidden="1" customBuiltin="1"/>
    <cellStyle name="Good" xfId="2083" builtinId="26" hidden="1" customBuiltin="1"/>
    <cellStyle name="Good" xfId="2104" builtinId="26" hidden="1" customBuiltin="1"/>
    <cellStyle name="Good" xfId="1982" builtinId="26" hidden="1" customBuiltin="1"/>
    <cellStyle name="Good" xfId="2137" builtinId="26" hidden="1" customBuiltin="1"/>
    <cellStyle name="Good" xfId="2165" builtinId="26" hidden="1" customBuiltin="1"/>
    <cellStyle name="Good" xfId="2199" builtinId="26" hidden="1" customBuiltin="1"/>
    <cellStyle name="Good" xfId="2230" builtinId="26" hidden="1" customBuiltin="1"/>
    <cellStyle name="Good" xfId="2261" builtinId="26" hidden="1" customBuiltin="1"/>
    <cellStyle name="Good" xfId="2129" builtinId="26" hidden="1" customBuiltin="1"/>
    <cellStyle name="Good" xfId="2150" builtinId="26" hidden="1" customBuiltin="1"/>
    <cellStyle name="Good" xfId="2179" builtinId="26" hidden="1" customBuiltin="1"/>
    <cellStyle name="Good" xfId="2306" builtinId="26" hidden="1" customBuiltin="1"/>
    <cellStyle name="Good" xfId="2329" builtinId="26" hidden="1" customBuiltin="1"/>
    <cellStyle name="Good" xfId="2350" builtinId="26" hidden="1" customBuiltin="1"/>
    <cellStyle name="Good" xfId="1997" builtinId="26" hidden="1" customBuiltin="1"/>
    <cellStyle name="Good" xfId="2392" builtinId="26" hidden="1" customBuiltin="1"/>
    <cellStyle name="Good" xfId="2419" builtinId="26" hidden="1" customBuiltin="1"/>
    <cellStyle name="Good" xfId="2450" builtinId="26" hidden="1" customBuiltin="1"/>
    <cellStyle name="Good" xfId="2480" builtinId="26" hidden="1" customBuiltin="1"/>
    <cellStyle name="Good" xfId="2507" builtinId="26" hidden="1" customBuiltin="1"/>
    <cellStyle name="Good" xfId="2384" builtinId="26" hidden="1" customBuiltin="1"/>
    <cellStyle name="Good" xfId="2405" builtinId="26" hidden="1" customBuiltin="1"/>
    <cellStyle name="Good" xfId="2433" builtinId="26" hidden="1" customBuiltin="1"/>
    <cellStyle name="Good" xfId="2548" builtinId="26" hidden="1" customBuiltin="1"/>
    <cellStyle name="Good" xfId="2570" builtinId="26" hidden="1" customBuiltin="1"/>
    <cellStyle name="Good" xfId="2591" builtinId="26" hidden="1" customBuiltin="1"/>
    <cellStyle name="Good" xfId="2615" builtinId="26" hidden="1" customBuiltin="1"/>
    <cellStyle name="Good" xfId="2652" builtinId="26" hidden="1" customBuiltin="1"/>
    <cellStyle name="Good" xfId="2679" builtinId="26" hidden="1" customBuiltin="1"/>
    <cellStyle name="Good" xfId="2710" builtinId="26" hidden="1" customBuiltin="1"/>
    <cellStyle name="Good" xfId="2740" builtinId="26" hidden="1" customBuiltin="1"/>
    <cellStyle name="Good" xfId="2767" builtinId="26" hidden="1" customBuiltin="1"/>
    <cellStyle name="Good" xfId="2644" builtinId="26" hidden="1" customBuiltin="1"/>
    <cellStyle name="Good" xfId="2665" builtinId="26" hidden="1" customBuiltin="1"/>
    <cellStyle name="Good" xfId="2693" builtinId="26" hidden="1" customBuiltin="1"/>
    <cellStyle name="Good" xfId="2808" builtinId="26" hidden="1" customBuiltin="1"/>
    <cellStyle name="Good" xfId="2830" builtinId="26" hidden="1" customBuiltin="1"/>
    <cellStyle name="Good" xfId="2851" builtinId="26" hidden="1" customBuiltin="1"/>
    <cellStyle name="Good" xfId="2872" builtinId="26" hidden="1" customBuiltin="1"/>
    <cellStyle name="Good" xfId="1917" builtinId="26" hidden="1" customBuiltin="1"/>
    <cellStyle name="Good" xfId="1893" builtinId="26" hidden="1" customBuiltin="1"/>
    <cellStyle name="Good" xfId="1897" builtinId="26" hidden="1" customBuiltin="1"/>
    <cellStyle name="Good" xfId="1920" builtinId="26" hidden="1" customBuiltin="1"/>
    <cellStyle name="Good" xfId="1971" builtinId="26" hidden="1" customBuiltin="1"/>
    <cellStyle name="Good" xfId="1876" builtinId="26" hidden="1" customBuiltin="1"/>
    <cellStyle name="Good" xfId="3024" builtinId="26" hidden="1" customBuiltin="1"/>
    <cellStyle name="Good" xfId="3045" builtinId="26" hidden="1" customBuiltin="1"/>
    <cellStyle name="Good" xfId="3068" builtinId="26" hidden="1" customBuiltin="1"/>
    <cellStyle name="Good" xfId="3089" builtinId="26" hidden="1" customBuiltin="1"/>
    <cellStyle name="Good" xfId="3110" builtinId="26" hidden="1" customBuiltin="1"/>
    <cellStyle name="Good" xfId="2991" builtinId="26" hidden="1" customBuiltin="1"/>
    <cellStyle name="Good" xfId="3142" builtinId="26" hidden="1" customBuiltin="1"/>
    <cellStyle name="Good" xfId="3170" builtinId="26" hidden="1" customBuiltin="1"/>
    <cellStyle name="Good" xfId="3204" builtinId="26" hidden="1" customBuiltin="1"/>
    <cellStyle name="Good" xfId="3234" builtinId="26" hidden="1" customBuiltin="1"/>
    <cellStyle name="Good" xfId="3265" builtinId="26" hidden="1" customBuiltin="1"/>
    <cellStyle name="Good" xfId="3135" builtinId="26" hidden="1" customBuiltin="1"/>
    <cellStyle name="Good" xfId="3155" builtinId="26" hidden="1" customBuiltin="1"/>
    <cellStyle name="Good" xfId="3184" builtinId="26" hidden="1" customBuiltin="1"/>
    <cellStyle name="Good" xfId="3310" builtinId="26" hidden="1" customBuiltin="1"/>
    <cellStyle name="Good" xfId="3332" builtinId="26" hidden="1" customBuiltin="1"/>
    <cellStyle name="Good" xfId="3353" builtinId="26" hidden="1" customBuiltin="1"/>
    <cellStyle name="Good" xfId="3006" builtinId="26" hidden="1" customBuiltin="1"/>
    <cellStyle name="Good" xfId="3393" builtinId="26" hidden="1" customBuiltin="1"/>
    <cellStyle name="Good" xfId="3420" builtinId="26" hidden="1" customBuiltin="1"/>
    <cellStyle name="Good" xfId="3451" builtinId="26" hidden="1" customBuiltin="1"/>
    <cellStyle name="Good" xfId="3480" builtinId="26" hidden="1" customBuiltin="1"/>
    <cellStyle name="Good" xfId="3507" builtinId="26" hidden="1" customBuiltin="1"/>
    <cellStyle name="Good" xfId="3386" builtinId="26" hidden="1" customBuiltin="1"/>
    <cellStyle name="Good" xfId="3406" builtinId="26" hidden="1" customBuiltin="1"/>
    <cellStyle name="Good" xfId="3434" builtinId="26" hidden="1" customBuiltin="1"/>
    <cellStyle name="Good" xfId="3548" builtinId="26" hidden="1" customBuiltin="1"/>
    <cellStyle name="Good" xfId="3569" builtinId="26" hidden="1" customBuiltin="1"/>
    <cellStyle name="Good" xfId="3590" builtinId="26" hidden="1" customBuiltin="1"/>
    <cellStyle name="Good" xfId="3614" builtinId="26" hidden="1" customBuiltin="1"/>
    <cellStyle name="Good" xfId="3649" builtinId="26" hidden="1" customBuiltin="1"/>
    <cellStyle name="Good" xfId="3676" builtinId="26" hidden="1" customBuiltin="1"/>
    <cellStyle name="Good" xfId="3707" builtinId="26" hidden="1" customBuiltin="1"/>
    <cellStyle name="Good" xfId="3736" builtinId="26" hidden="1" customBuiltin="1"/>
    <cellStyle name="Good" xfId="3763" builtinId="26" hidden="1" customBuiltin="1"/>
    <cellStyle name="Good" xfId="3642" builtinId="26" hidden="1" customBuiltin="1"/>
    <cellStyle name="Good" xfId="3662" builtinId="26" hidden="1" customBuiltin="1"/>
    <cellStyle name="Good" xfId="3690" builtinId="26" hidden="1" customBuiltin="1"/>
    <cellStyle name="Good" xfId="3804" builtinId="26" hidden="1" customBuiltin="1"/>
    <cellStyle name="Good" xfId="3825" builtinId="26" hidden="1" customBuiltin="1"/>
    <cellStyle name="Good" xfId="3846" builtinId="26" hidden="1" customBuiltin="1"/>
    <cellStyle name="Good" xfId="3867" builtinId="26" hidden="1" customBuiltin="1"/>
    <cellStyle name="Good" xfId="3907" builtinId="26" hidden="1" customBuiltin="1"/>
    <cellStyle name="Good" xfId="3941" builtinId="26" hidden="1" customBuiltin="1"/>
    <cellStyle name="Good" xfId="3978" builtinId="26" hidden="1" customBuiltin="1"/>
    <cellStyle name="Good" xfId="4015" builtinId="26" hidden="1" customBuiltin="1"/>
    <cellStyle name="Good" xfId="4049" builtinId="26" hidden="1" customBuiltin="1"/>
    <cellStyle name="Good" xfId="4247" builtinId="26" hidden="1" customBuiltin="1"/>
    <cellStyle name="Good" xfId="6382" builtinId="26" hidden="1" customBuiltin="1"/>
    <cellStyle name="Good" xfId="6406" builtinId="26" hidden="1" customBuiltin="1"/>
    <cellStyle name="Good" xfId="6434" builtinId="26" hidden="1" customBuiltin="1"/>
    <cellStyle name="Good" xfId="6460" builtinId="26" hidden="1" customBuiltin="1"/>
    <cellStyle name="Good" xfId="6483" builtinId="26" hidden="1" customBuiltin="1"/>
    <cellStyle name="Good" xfId="6335" builtinId="26" hidden="1" customBuiltin="1"/>
    <cellStyle name="Good" xfId="6523" builtinId="26" hidden="1" customBuiltin="1"/>
    <cellStyle name="Good" xfId="6557" builtinId="26" hidden="1" customBuiltin="1"/>
    <cellStyle name="Good" xfId="6594" builtinId="26" hidden="1" customBuiltin="1"/>
    <cellStyle name="Good" xfId="6631" builtinId="26" hidden="1" customBuiltin="1"/>
    <cellStyle name="Good" xfId="6666" builtinId="26" hidden="1" customBuiltin="1"/>
    <cellStyle name="Good" xfId="6513" builtinId="26" hidden="1" customBuiltin="1"/>
    <cellStyle name="Good" xfId="6538" builtinId="26" hidden="1" customBuiltin="1"/>
    <cellStyle name="Good" xfId="6571" builtinId="26" hidden="1" customBuiltin="1"/>
    <cellStyle name="Good" xfId="6727" builtinId="26" hidden="1" customBuiltin="1"/>
    <cellStyle name="Good" xfId="6764" builtinId="26" hidden="1" customBuiltin="1"/>
    <cellStyle name="Good" xfId="6799" builtinId="26" hidden="1" customBuiltin="1"/>
    <cellStyle name="Good" xfId="6355" builtinId="26" hidden="1" customBuiltin="1"/>
    <cellStyle name="Good" xfId="6862" builtinId="26" hidden="1" customBuiltin="1"/>
    <cellStyle name="Good" xfId="6895" builtinId="26" hidden="1" customBuiltin="1"/>
    <cellStyle name="Good" xfId="6930" builtinId="26" hidden="1" customBuiltin="1"/>
    <cellStyle name="Good" xfId="6964" builtinId="26" hidden="1" customBuiltin="1"/>
    <cellStyle name="Good" xfId="6994" builtinId="26" hidden="1" customBuiltin="1"/>
    <cellStyle name="Good" xfId="6852" builtinId="26" hidden="1" customBuiltin="1"/>
    <cellStyle name="Good" xfId="6877" builtinId="26" hidden="1" customBuiltin="1"/>
    <cellStyle name="Good" xfId="6909" builtinId="26" hidden="1" customBuiltin="1"/>
    <cellStyle name="Good" xfId="7050" builtinId="26" hidden="1" customBuiltin="1"/>
    <cellStyle name="Good" xfId="7086" builtinId="26" hidden="1" customBuiltin="1"/>
    <cellStyle name="Good" xfId="7120" builtinId="26" hidden="1" customBuiltin="1"/>
    <cellStyle name="Good" xfId="7160" builtinId="26" hidden="1" customBuiltin="1"/>
    <cellStyle name="Good" xfId="7206" builtinId="26" hidden="1" customBuiltin="1"/>
    <cellStyle name="Good" xfId="7240" builtinId="26" hidden="1" customBuiltin="1"/>
    <cellStyle name="Good" xfId="7275" builtinId="26" hidden="1" customBuiltin="1"/>
    <cellStyle name="Good" xfId="7309" builtinId="26" hidden="1" customBuiltin="1"/>
    <cellStyle name="Good" xfId="7339" builtinId="26" hidden="1" customBuiltin="1"/>
    <cellStyle name="Good" xfId="7195" builtinId="26" hidden="1" customBuiltin="1"/>
    <cellStyle name="Good" xfId="7221" builtinId="26" hidden="1" customBuiltin="1"/>
    <cellStyle name="Good" xfId="7254" builtinId="26" hidden="1" customBuiltin="1"/>
    <cellStyle name="Good" xfId="7396" builtinId="26" hidden="1" customBuiltin="1"/>
    <cellStyle name="Good" xfId="7432" builtinId="26" hidden="1" customBuiltin="1"/>
    <cellStyle name="Good" xfId="7466" builtinId="26" hidden="1" customBuiltin="1"/>
    <cellStyle name="Good" xfId="7515" builtinId="26" hidden="1" customBuiltin="1"/>
    <cellStyle name="Good" xfId="7968" builtinId="26" hidden="1" customBuiltin="1"/>
    <cellStyle name="Good" xfId="7989" builtinId="26" hidden="1" customBuiltin="1"/>
    <cellStyle name="Good" xfId="8012" builtinId="26" hidden="1" customBuiltin="1"/>
    <cellStyle name="Good" xfId="8035" builtinId="26" hidden="1" customBuiltin="1"/>
    <cellStyle name="Good" xfId="8056" builtinId="26" hidden="1" customBuiltin="1"/>
    <cellStyle name="Good" xfId="8100" builtinId="26" hidden="1" customBuiltin="1"/>
    <cellStyle name="Good" xfId="8565" builtinId="26" hidden="1" customBuiltin="1"/>
    <cellStyle name="Good" xfId="8589" builtinId="26" hidden="1" customBuiltin="1"/>
    <cellStyle name="Good" xfId="8616" builtinId="26" hidden="1" customBuiltin="1"/>
    <cellStyle name="Good" xfId="8640" builtinId="26" hidden="1" customBuiltin="1"/>
    <cellStyle name="Good" xfId="8666" builtinId="26" hidden="1" customBuiltin="1"/>
    <cellStyle name="Good" xfId="8527" builtinId="26" hidden="1" customBuiltin="1"/>
    <cellStyle name="Good" xfId="8701" builtinId="26" hidden="1" customBuiltin="1"/>
    <cellStyle name="Good" xfId="8730" builtinId="26" hidden="1" customBuiltin="1"/>
    <cellStyle name="Good" xfId="8765" builtinId="26" hidden="1" customBuiltin="1"/>
    <cellStyle name="Good" xfId="8798" builtinId="26" hidden="1" customBuiltin="1"/>
    <cellStyle name="Good" xfId="8830" builtinId="26" hidden="1" customBuiltin="1"/>
    <cellStyle name="Good" xfId="8693" builtinId="26" hidden="1" customBuiltin="1"/>
    <cellStyle name="Good" xfId="8714" builtinId="26" hidden="1" customBuiltin="1"/>
    <cellStyle name="Good" xfId="8744" builtinId="26" hidden="1" customBuiltin="1"/>
    <cellStyle name="Good" xfId="8879" builtinId="26" hidden="1" customBuiltin="1"/>
    <cellStyle name="Good" xfId="8904" builtinId="26" hidden="1" customBuiltin="1"/>
    <cellStyle name="Good" xfId="8928" builtinId="26" hidden="1" customBuiltin="1"/>
    <cellStyle name="Good" xfId="8544" builtinId="26" hidden="1" customBuiltin="1"/>
    <cellStyle name="Good" xfId="8973" builtinId="26" hidden="1" customBuiltin="1"/>
    <cellStyle name="Good" xfId="9004" builtinId="26" hidden="1" customBuiltin="1"/>
    <cellStyle name="Good" xfId="9036" builtinId="26" hidden="1" customBuiltin="1"/>
    <cellStyle name="Good" xfId="9068" builtinId="26" hidden="1" customBuiltin="1"/>
    <cellStyle name="Good" xfId="9095" builtinId="26" hidden="1" customBuiltin="1"/>
    <cellStyle name="Good" xfId="8964" builtinId="26" hidden="1" customBuiltin="1"/>
    <cellStyle name="Good" xfId="8988" builtinId="26" hidden="1" customBuiltin="1"/>
    <cellStyle name="Good" xfId="9018" builtinId="26" hidden="1" customBuiltin="1"/>
    <cellStyle name="Good" xfId="9142" builtinId="26" hidden="1" customBuiltin="1"/>
    <cellStyle name="Good" xfId="9166" builtinId="26" hidden="1" customBuiltin="1"/>
    <cellStyle name="Good" xfId="9192" builtinId="26" hidden="1" customBuiltin="1"/>
    <cellStyle name="Good" xfId="9220" builtinId="26" hidden="1" customBuiltin="1"/>
    <cellStyle name="Good" xfId="9259" builtinId="26" hidden="1" customBuiltin="1"/>
    <cellStyle name="Good" xfId="9289" builtinId="26" hidden="1" customBuiltin="1"/>
    <cellStyle name="Good" xfId="9321" builtinId="26" hidden="1" customBuiltin="1"/>
    <cellStyle name="Good" xfId="9353" builtinId="26" hidden="1" customBuiltin="1"/>
    <cellStyle name="Good" xfId="9380" builtinId="26" hidden="1" customBuiltin="1"/>
    <cellStyle name="Good" xfId="9251" builtinId="26" hidden="1" customBuiltin="1"/>
    <cellStyle name="Good" xfId="9273" builtinId="26" hidden="1" customBuiltin="1"/>
    <cellStyle name="Good" xfId="9303" builtinId="26" hidden="1" customBuiltin="1"/>
    <cellStyle name="Good" xfId="9426" builtinId="26" hidden="1" customBuiltin="1"/>
    <cellStyle name="Good" xfId="9450" builtinId="26" hidden="1" customBuiltin="1"/>
    <cellStyle name="Good" xfId="9475" builtinId="26" hidden="1" customBuiltin="1"/>
    <cellStyle name="Good" xfId="9498" builtinId="26" hidden="1" customBuiltin="1"/>
    <cellStyle name="Good" xfId="8357" builtinId="26" hidden="1" customBuiltin="1"/>
    <cellStyle name="Good" xfId="8269" builtinId="26" hidden="1" customBuiltin="1"/>
    <cellStyle name="Good" xfId="8276" builtinId="26" hidden="1" customBuiltin="1"/>
    <cellStyle name="Good" xfId="8362" builtinId="26" hidden="1" customBuiltin="1"/>
    <cellStyle name="Good" xfId="8489" builtinId="26" hidden="1" customBuiltin="1"/>
    <cellStyle name="Good" xfId="8193" builtinId="26" hidden="1" customBuiltin="1"/>
    <cellStyle name="Good" xfId="9666" builtinId="26" hidden="1" customBuiltin="1"/>
    <cellStyle name="Good" xfId="9687" builtinId="26" hidden="1" customBuiltin="1"/>
    <cellStyle name="Good" xfId="9710" builtinId="26" hidden="1" customBuiltin="1"/>
    <cellStyle name="Good" xfId="9731" builtinId="26" hidden="1" customBuiltin="1"/>
    <cellStyle name="Good" xfId="9752" builtinId="26" hidden="1" customBuiltin="1"/>
    <cellStyle name="Good" xfId="9630" builtinId="26" hidden="1" customBuiltin="1"/>
    <cellStyle name="Good" xfId="9785" builtinId="26" hidden="1" customBuiltin="1"/>
    <cellStyle name="Good" xfId="9815" builtinId="26" hidden="1" customBuiltin="1"/>
    <cellStyle name="Good" xfId="9849" builtinId="26" hidden="1" customBuiltin="1"/>
    <cellStyle name="Good" xfId="9881" builtinId="26" hidden="1" customBuiltin="1"/>
    <cellStyle name="Good" xfId="9912" builtinId="26" hidden="1" customBuiltin="1"/>
    <cellStyle name="Good" xfId="9777" builtinId="26" hidden="1" customBuiltin="1"/>
    <cellStyle name="Good" xfId="9799" builtinId="26" hidden="1" customBuiltin="1"/>
    <cellStyle name="Good" xfId="9829" builtinId="26" hidden="1" customBuiltin="1"/>
    <cellStyle name="Good" xfId="9963" builtinId="26" hidden="1" customBuiltin="1"/>
    <cellStyle name="Good" xfId="9988" builtinId="26" hidden="1" customBuiltin="1"/>
    <cellStyle name="Good" xfId="10012" builtinId="26" hidden="1" customBuiltin="1"/>
    <cellStyle name="Good" xfId="9646" builtinId="26" hidden="1" customBuiltin="1"/>
    <cellStyle name="Good" xfId="10055" builtinId="26" hidden="1" customBuiltin="1"/>
    <cellStyle name="Good" xfId="10083" builtinId="26" hidden="1" customBuiltin="1"/>
    <cellStyle name="Good" xfId="10114" builtinId="26" hidden="1" customBuiltin="1"/>
    <cellStyle name="Good" xfId="10144" builtinId="26" hidden="1" customBuiltin="1"/>
    <cellStyle name="Good" xfId="10171" builtinId="26" hidden="1" customBuiltin="1"/>
    <cellStyle name="Good" xfId="10048" builtinId="26" hidden="1" customBuiltin="1"/>
    <cellStyle name="Good" xfId="10068" builtinId="26" hidden="1" customBuiltin="1"/>
    <cellStyle name="Good" xfId="10097" builtinId="26" hidden="1" customBuiltin="1"/>
    <cellStyle name="Good" xfId="10218" builtinId="26" hidden="1" customBuiltin="1"/>
    <cellStyle name="Good" xfId="10241" builtinId="26" hidden="1" customBuiltin="1"/>
    <cellStyle name="Good" xfId="10266" builtinId="26" hidden="1" customBuiltin="1"/>
    <cellStyle name="Good" xfId="10293" builtinId="26" hidden="1" customBuiltin="1"/>
    <cellStyle name="Good" xfId="10332" builtinId="26" hidden="1" customBuiltin="1"/>
    <cellStyle name="Good" xfId="10361" builtinId="26" hidden="1" customBuiltin="1"/>
    <cellStyle name="Good" xfId="10393" builtinId="26" hidden="1" customBuiltin="1"/>
    <cellStyle name="Good" xfId="10424" builtinId="26" hidden="1" customBuiltin="1"/>
    <cellStyle name="Good" xfId="10451" builtinId="26" hidden="1" customBuiltin="1"/>
    <cellStyle name="Good" xfId="10325" builtinId="26" hidden="1" customBuiltin="1"/>
    <cellStyle name="Good" xfId="10346" builtinId="26" hidden="1" customBuiltin="1"/>
    <cellStyle name="Good" xfId="10375" builtinId="26" hidden="1" customBuiltin="1"/>
    <cellStyle name="Good" xfId="10497" builtinId="26" hidden="1" customBuiltin="1"/>
    <cellStyle name="Good" xfId="10521" builtinId="26" hidden="1" customBuiltin="1"/>
    <cellStyle name="Good" xfId="10544" builtinId="26" hidden="1" customBuiltin="1"/>
    <cellStyle name="Good" xfId="10574" builtinId="26" hidden="1" customBuiltin="1"/>
    <cellStyle name="Good" xfId="7645" builtinId="26" hidden="1" customBuiltin="1"/>
    <cellStyle name="Good" xfId="7771" builtinId="26" hidden="1" customBuiltin="1"/>
    <cellStyle name="Good" xfId="8422" builtinId="26" hidden="1" customBuiltin="1"/>
    <cellStyle name="Good" xfId="7899" builtinId="26" hidden="1" customBuiltin="1"/>
    <cellStyle name="Good" xfId="4805" builtinId="26" hidden="1" customBuiltin="1"/>
    <cellStyle name="Good" xfId="9621" builtinId="26" hidden="1" customBuiltin="1"/>
    <cellStyle name="Good" xfId="7922" builtinId="26" hidden="1" customBuiltin="1"/>
    <cellStyle name="Good" xfId="5672" builtinId="26" hidden="1" customBuiltin="1"/>
    <cellStyle name="Good" xfId="4768" builtinId="26" hidden="1" customBuiltin="1"/>
    <cellStyle name="Good" xfId="4719" builtinId="26" hidden="1" customBuiltin="1"/>
    <cellStyle name="Good" xfId="4696" builtinId="26" hidden="1" customBuiltin="1"/>
    <cellStyle name="Good" xfId="7818" builtinId="26" hidden="1" customBuiltin="1"/>
    <cellStyle name="Good" xfId="5819" builtinId="26" hidden="1" customBuiltin="1"/>
    <cellStyle name="Good" xfId="5450" builtinId="26" hidden="1" customBuiltin="1"/>
    <cellStyle name="Good" xfId="8187" builtinId="26" hidden="1" customBuiltin="1"/>
    <cellStyle name="Good" xfId="5504" builtinId="26" hidden="1" customBuiltin="1"/>
    <cellStyle name="Good" xfId="8264" builtinId="26" hidden="1" customBuiltin="1"/>
    <cellStyle name="Good" xfId="5469" builtinId="26" hidden="1" customBuiltin="1"/>
    <cellStyle name="Good" xfId="5020" builtinId="26" hidden="1" customBuiltin="1"/>
    <cellStyle name="Good" xfId="4409" builtinId="26" hidden="1" customBuiltin="1"/>
    <cellStyle name="Good" xfId="4743" builtinId="26" hidden="1" customBuiltin="1"/>
    <cellStyle name="Good" xfId="7575" builtinId="26" hidden="1" customBuiltin="1"/>
    <cellStyle name="Good" xfId="8407" builtinId="26" hidden="1" customBuiltin="1"/>
    <cellStyle name="Good" xfId="5706" builtinId="26" hidden="1" customBuiltin="1"/>
    <cellStyle name="Good" xfId="5220" builtinId="26" hidden="1" customBuiltin="1"/>
    <cellStyle name="Good" xfId="10830" builtinId="26" hidden="1" customBuiltin="1"/>
    <cellStyle name="Good" xfId="8292" builtinId="26" hidden="1" customBuiltin="1"/>
    <cellStyle name="Good" xfId="8241" builtinId="26" hidden="1" customBuiltin="1"/>
    <cellStyle name="Good" xfId="5628" builtinId="26" hidden="1" customBuiltin="1"/>
    <cellStyle name="Good" xfId="8360" builtinId="26" hidden="1" customBuiltin="1"/>
    <cellStyle name="Good" xfId="5904" builtinId="26" hidden="1" customBuiltin="1"/>
    <cellStyle name="Good" xfId="5449" builtinId="26" hidden="1" customBuiltin="1"/>
    <cellStyle name="Good" xfId="132" builtinId="26" hidden="1" customBuiltin="1"/>
    <cellStyle name="Good" xfId="4388" builtinId="26" hidden="1" customBuiltin="1"/>
    <cellStyle name="Good" xfId="5802" builtinId="26" hidden="1" customBuiltin="1"/>
    <cellStyle name="Good" xfId="5400" builtinId="26" hidden="1" customBuiltin="1"/>
    <cellStyle name="Good" xfId="6042" builtinId="26" hidden="1" customBuiltin="1"/>
    <cellStyle name="Good" xfId="6203" builtinId="26" hidden="1" customBuiltin="1"/>
    <cellStyle name="Good" xfId="5298" builtinId="26" hidden="1" customBuiltin="1"/>
    <cellStyle name="Good" xfId="4488" builtinId="26" hidden="1" customBuiltin="1"/>
    <cellStyle name="Good" xfId="5788" builtinId="26" hidden="1" customBuiltin="1"/>
    <cellStyle name="Good" xfId="5395" builtinId="26" hidden="1" customBuiltin="1"/>
    <cellStyle name="Good" xfId="5252" builtinId="26" hidden="1" customBuiltin="1"/>
    <cellStyle name="Good" xfId="4737" builtinId="26" hidden="1" customBuiltin="1"/>
    <cellStyle name="Good" xfId="5307" builtinId="26" hidden="1" customBuiltin="1"/>
    <cellStyle name="Good" xfId="4153" builtinId="26" hidden="1" customBuiltin="1"/>
    <cellStyle name="Good" xfId="6141" builtinId="26" hidden="1" customBuiltin="1"/>
    <cellStyle name="Good" xfId="5094" builtinId="26" hidden="1" customBuiltin="1"/>
    <cellStyle name="Good" xfId="4539" builtinId="26" hidden="1" customBuiltin="1"/>
    <cellStyle name="Good" xfId="8253" builtinId="26" hidden="1" customBuiltin="1"/>
    <cellStyle name="Good" xfId="9951" builtinId="26" hidden="1" customBuiltin="1"/>
    <cellStyle name="Good" xfId="7924" builtinId="26" hidden="1" customBuiltin="1"/>
    <cellStyle name="Good" xfId="6277" builtinId="26" hidden="1" customBuiltin="1"/>
    <cellStyle name="Good" xfId="9441" builtinId="26" hidden="1" customBuiltin="1"/>
    <cellStyle name="Good" xfId="11010" builtinId="26" hidden="1" customBuiltin="1"/>
    <cellStyle name="Good" xfId="11035" builtinId="26" hidden="1" customBuiltin="1"/>
    <cellStyle name="Good" xfId="11066" builtinId="26" hidden="1" customBuiltin="1"/>
    <cellStyle name="Good" xfId="11093" builtinId="26" hidden="1" customBuiltin="1"/>
    <cellStyle name="Good" xfId="11120" builtinId="26" hidden="1" customBuiltin="1"/>
    <cellStyle name="Good" xfId="10966" builtinId="26" hidden="1" customBuiltin="1"/>
    <cellStyle name="Good" xfId="11164" builtinId="26" hidden="1" customBuiltin="1"/>
    <cellStyle name="Good" xfId="11196" builtinId="26" hidden="1" customBuiltin="1"/>
    <cellStyle name="Good" xfId="11230" builtinId="26" hidden="1" customBuiltin="1"/>
    <cellStyle name="Good" xfId="11267" builtinId="26" hidden="1" customBuiltin="1"/>
    <cellStyle name="Good" xfId="11298" builtinId="26" hidden="1" customBuiltin="1"/>
    <cellStyle name="Good" xfId="11154" builtinId="26" hidden="1" customBuiltin="1"/>
    <cellStyle name="Good" xfId="11179" builtinId="26" hidden="1" customBuiltin="1"/>
    <cellStyle name="Good" xfId="11210" builtinId="26" hidden="1" customBuiltin="1"/>
    <cellStyle name="Good" xfId="11350" builtinId="26" hidden="1" customBuiltin="1"/>
    <cellStyle name="Good" xfId="11381" builtinId="26" hidden="1" customBuiltin="1"/>
    <cellStyle name="Good" xfId="11407" builtinId="26" hidden="1" customBuiltin="1"/>
    <cellStyle name="Good" xfId="10984" builtinId="26" hidden="1" customBuiltin="1"/>
    <cellStyle name="Good" xfId="11461" builtinId="26" hidden="1" customBuiltin="1"/>
    <cellStyle name="Good" xfId="11492" builtinId="26" hidden="1" customBuiltin="1"/>
    <cellStyle name="Good" xfId="11524" builtinId="26" hidden="1" customBuiltin="1"/>
    <cellStyle name="Good" xfId="11557" builtinId="26" hidden="1" customBuiltin="1"/>
    <cellStyle name="Good" xfId="11585" builtinId="26" hidden="1" customBuiltin="1"/>
    <cellStyle name="Good" xfId="11451" builtinId="26" hidden="1" customBuiltin="1"/>
    <cellStyle name="Good" xfId="11476" builtinId="26" hidden="1" customBuiltin="1"/>
    <cellStyle name="Good" xfId="11506" builtinId="26" hidden="1" customBuiltin="1"/>
    <cellStyle name="Good" xfId="11632" builtinId="26" hidden="1" customBuiltin="1"/>
    <cellStyle name="Good" xfId="11658" builtinId="26" hidden="1" customBuiltin="1"/>
    <cellStyle name="Good" xfId="11686" builtinId="26" hidden="1" customBuiltin="1"/>
    <cellStyle name="Good" xfId="11717" builtinId="26" hidden="1" customBuiltin="1"/>
    <cellStyle name="Good" xfId="11760" builtinId="26" hidden="1" customBuiltin="1"/>
    <cellStyle name="Good" xfId="11790" builtinId="26" hidden="1" customBuiltin="1"/>
    <cellStyle name="Good" xfId="11822" builtinId="26" hidden="1" customBuiltin="1"/>
    <cellStyle name="Good" xfId="11854" builtinId="26" hidden="1" customBuiltin="1"/>
    <cellStyle name="Good" xfId="11881" builtinId="26" hidden="1" customBuiltin="1"/>
    <cellStyle name="Good" xfId="11750" builtinId="26" hidden="1" customBuiltin="1"/>
    <cellStyle name="Good" xfId="11774" builtinId="26" hidden="1" customBuiltin="1"/>
    <cellStyle name="Good" xfId="11804" builtinId="26" hidden="1" customBuiltin="1"/>
    <cellStyle name="Good" xfId="11926" builtinId="26" hidden="1" customBuiltin="1"/>
    <cellStyle name="Good" xfId="11956" builtinId="26" hidden="1" customBuiltin="1"/>
    <cellStyle name="Good" xfId="11986" builtinId="26" hidden="1" customBuiltin="1"/>
    <cellStyle name="Good" xfId="12011" builtinId="26" hidden="1" customBuiltin="1"/>
    <cellStyle name="Good" xfId="10884" builtinId="26" hidden="1" customBuiltin="1"/>
    <cellStyle name="Good" xfId="4931" builtinId="26" hidden="1" customBuiltin="1"/>
    <cellStyle name="Good" xfId="7951" builtinId="26" hidden="1" customBuiltin="1"/>
    <cellStyle name="Good" xfId="10888" builtinId="26" hidden="1" customBuiltin="1"/>
    <cellStyle name="Good" xfId="10948" builtinId="26" hidden="1" customBuiltin="1"/>
    <cellStyle name="Good" xfId="4933" builtinId="26" hidden="1" customBuiltin="1"/>
    <cellStyle name="Good" xfId="12165" builtinId="26" hidden="1" customBuiltin="1"/>
    <cellStyle name="Good" xfId="12186" builtinId="26" hidden="1" customBuiltin="1"/>
    <cellStyle name="Good" xfId="12209" builtinId="26" hidden="1" customBuiltin="1"/>
    <cellStyle name="Good" xfId="12230" builtinId="26" hidden="1" customBuiltin="1"/>
    <cellStyle name="Good" xfId="12251" builtinId="26" hidden="1" customBuiltin="1"/>
    <cellStyle name="Good" xfId="12130" builtinId="26" hidden="1" customBuiltin="1"/>
    <cellStyle name="Good" xfId="12287" builtinId="26" hidden="1" customBuiltin="1"/>
    <cellStyle name="Good" xfId="12318" builtinId="26" hidden="1" customBuiltin="1"/>
    <cellStyle name="Good" xfId="12353" builtinId="26" hidden="1" customBuiltin="1"/>
    <cellStyle name="Good" xfId="12384" builtinId="26" hidden="1" customBuiltin="1"/>
    <cellStyle name="Good" xfId="12416" builtinId="26" hidden="1" customBuiltin="1"/>
    <cellStyle name="Good" xfId="12278" builtinId="26" hidden="1" customBuiltin="1"/>
    <cellStyle name="Good" xfId="12302" builtinId="26" hidden="1" customBuiltin="1"/>
    <cellStyle name="Good" xfId="12332" builtinId="26" hidden="1" customBuiltin="1"/>
    <cellStyle name="Good" xfId="12468" builtinId="26" hidden="1" customBuiltin="1"/>
    <cellStyle name="Good" xfId="12496" builtinId="26" hidden="1" customBuiltin="1"/>
    <cellStyle name="Good" xfId="12523" builtinId="26" hidden="1" customBuiltin="1"/>
    <cellStyle name="Good" xfId="12145" builtinId="26" hidden="1" customBuiltin="1"/>
    <cellStyle name="Good" xfId="12571" builtinId="26" hidden="1" customBuiltin="1"/>
    <cellStyle name="Good" xfId="12601" builtinId="26" hidden="1" customBuiltin="1"/>
    <cellStyle name="Good" xfId="12632" builtinId="26" hidden="1" customBuiltin="1"/>
    <cellStyle name="Good" xfId="12663" builtinId="26" hidden="1" customBuiltin="1"/>
    <cellStyle name="Good" xfId="12690" builtinId="26" hidden="1" customBuiltin="1"/>
    <cellStyle name="Good" xfId="12563" builtinId="26" hidden="1" customBuiltin="1"/>
    <cellStyle name="Good" xfId="12585" builtinId="26" hidden="1" customBuiltin="1"/>
    <cellStyle name="Good" xfId="12615" builtinId="26" hidden="1" customBuiltin="1"/>
    <cellStyle name="Good" xfId="12737" builtinId="26" hidden="1" customBuiltin="1"/>
    <cellStyle name="Good" xfId="12764" builtinId="26" hidden="1" customBuiltin="1"/>
    <cellStyle name="Good" xfId="12794" builtinId="26" hidden="1" customBuiltin="1"/>
    <cellStyle name="Good" xfId="12825" builtinId="26" hidden="1" customBuiltin="1"/>
    <cellStyle name="Good" xfId="12864" builtinId="26" hidden="1" customBuiltin="1"/>
    <cellStyle name="Good" xfId="12894" builtinId="26" hidden="1" customBuiltin="1"/>
    <cellStyle name="Good" xfId="12925" builtinId="26" hidden="1" customBuiltin="1"/>
    <cellStyle name="Good" xfId="12955" builtinId="26" hidden="1" customBuiltin="1"/>
    <cellStyle name="Good" xfId="12982" builtinId="26" hidden="1" customBuiltin="1"/>
    <cellStyle name="Good" xfId="12856" builtinId="26" hidden="1" customBuiltin="1"/>
    <cellStyle name="Good" xfId="12879" builtinId="26" hidden="1" customBuiltin="1"/>
    <cellStyle name="Good" xfId="12908" builtinId="26" hidden="1" customBuiltin="1"/>
    <cellStyle name="Good" xfId="13029" builtinId="26" hidden="1" customBuiltin="1"/>
    <cellStyle name="Good" xfId="13054" builtinId="26" hidden="1" customBuiltin="1"/>
    <cellStyle name="Good" xfId="13081" builtinId="26" hidden="1" customBuiltin="1"/>
    <cellStyle name="Good" xfId="13105" builtinId="26" hidden="1" customBuiltin="1"/>
    <cellStyle name="Good" xfId="5315" builtinId="26" hidden="1" customBuiltin="1"/>
    <cellStyle name="Good" xfId="5282" builtinId="26" hidden="1" customBuiltin="1"/>
    <cellStyle name="Good" xfId="8660" builtinId="26" hidden="1" customBuiltin="1"/>
    <cellStyle name="Good" xfId="4481" builtinId="26" hidden="1" customBuiltin="1"/>
    <cellStyle name="Good" xfId="5523" builtinId="26" hidden="1" customBuiltin="1"/>
    <cellStyle name="Good" xfId="8313" builtinId="26" hidden="1" customBuiltin="1"/>
    <cellStyle name="Good" xfId="10818" builtinId="26" hidden="1" customBuiltin="1"/>
    <cellStyle name="Good" xfId="4585" builtinId="26" hidden="1" customBuiltin="1"/>
    <cellStyle name="Good" xfId="4765" builtinId="26" hidden="1" customBuiltin="1"/>
    <cellStyle name="Good" xfId="10555" builtinId="26" hidden="1" customBuiltin="1"/>
    <cellStyle name="Good" xfId="10763" builtinId="26" hidden="1" customBuiltin="1"/>
    <cellStyle name="Good" xfId="12887" builtinId="26" hidden="1" customBuiltin="1"/>
    <cellStyle name="Good" xfId="3899" builtinId="26" hidden="1" customBuiltin="1"/>
    <cellStyle name="Good" xfId="12564" builtinId="26" hidden="1" customBuiltin="1"/>
    <cellStyle name="Good" xfId="7747" builtinId="26" hidden="1" customBuiltin="1"/>
    <cellStyle name="Good" xfId="8329" builtinId="26" hidden="1" customBuiltin="1"/>
    <cellStyle name="Good" xfId="11966" builtinId="26" hidden="1" customBuiltin="1"/>
    <cellStyle name="Good" xfId="8657" builtinId="26" hidden="1" customBuiltin="1"/>
    <cellStyle name="Good" xfId="11079" builtinId="26" hidden="1" customBuiltin="1"/>
    <cellStyle name="Good" xfId="8496" builtinId="26" hidden="1" customBuiltin="1"/>
    <cellStyle name="Good" xfId="13166" builtinId="26" hidden="1" customBuiltin="1"/>
    <cellStyle name="Good" xfId="13203" builtinId="26" hidden="1" customBuiltin="1"/>
    <cellStyle name="Good" xfId="13238" builtinId="26" hidden="1" customBuiltin="1"/>
    <cellStyle name="Good" xfId="9486" builtinId="26" hidden="1" customBuiltin="1"/>
    <cellStyle name="Good" xfId="13301" builtinId="26" hidden="1" customBuiltin="1"/>
    <cellStyle name="Good" xfId="13334" builtinId="26" hidden="1" customBuiltin="1"/>
    <cellStyle name="Good" xfId="13368" builtinId="26" hidden="1" customBuiltin="1"/>
    <cellStyle name="Good" xfId="13402" builtinId="26" hidden="1" customBuiltin="1"/>
    <cellStyle name="Good" xfId="13432" builtinId="26" hidden="1" customBuiltin="1"/>
    <cellStyle name="Good" xfId="13291" builtinId="26" hidden="1" customBuiltin="1"/>
    <cellStyle name="Good" xfId="13316" builtinId="26" hidden="1" customBuiltin="1"/>
    <cellStyle name="Good" xfId="13348" builtinId="26" hidden="1" customBuiltin="1"/>
    <cellStyle name="Good" xfId="13488" builtinId="26" hidden="1" customBuiltin="1"/>
    <cellStyle name="Good" xfId="13524" builtinId="26" hidden="1" customBuiltin="1"/>
    <cellStyle name="Good" xfId="13558" builtinId="26" hidden="1" customBuiltin="1"/>
    <cellStyle name="Good" xfId="13598" builtinId="26" hidden="1" customBuiltin="1"/>
    <cellStyle name="Good" xfId="13643" builtinId="26" hidden="1" customBuiltin="1"/>
    <cellStyle name="Good" xfId="13676" builtinId="26" hidden="1" customBuiltin="1"/>
    <cellStyle name="Good" xfId="13710" builtinId="26" hidden="1" customBuiltin="1"/>
    <cellStyle name="Good" xfId="13744" builtinId="26" hidden="1" customBuiltin="1"/>
    <cellStyle name="Good" xfId="13774" builtinId="26" hidden="1" customBuiltin="1"/>
    <cellStyle name="Good" xfId="13633" builtinId="26" hidden="1" customBuiltin="1"/>
    <cellStyle name="Good" xfId="13658" builtinId="26" hidden="1" customBuiltin="1"/>
    <cellStyle name="Good" xfId="13690" builtinId="26" hidden="1" customBuiltin="1"/>
    <cellStyle name="Good" xfId="13830" builtinId="26" hidden="1" customBuiltin="1"/>
    <cellStyle name="Good" xfId="13866" builtinId="26" hidden="1" customBuiltin="1"/>
    <cellStyle name="Good" xfId="13900" builtinId="26" hidden="1" customBuiltin="1"/>
    <cellStyle name="Good" xfId="13948" builtinId="26" hidden="1" customBuiltin="1"/>
    <cellStyle name="Good" xfId="14308" builtinId="26" hidden="1" customBuiltin="1"/>
    <cellStyle name="Good" xfId="14329" builtinId="26" hidden="1" customBuiltin="1"/>
    <cellStyle name="Good" xfId="14351" builtinId="26" hidden="1" customBuiltin="1"/>
    <cellStyle name="Good" xfId="14373" builtinId="26" hidden="1" customBuiltin="1"/>
    <cellStyle name="Good" xfId="14394" builtinId="26" hidden="1" customBuiltin="1"/>
    <cellStyle name="Good" xfId="14436" builtinId="26" hidden="1" customBuiltin="1"/>
    <cellStyle name="Good" xfId="14837" builtinId="26" hidden="1" customBuiltin="1"/>
    <cellStyle name="Good" xfId="14861" builtinId="26" hidden="1" customBuiltin="1"/>
    <cellStyle name="Good" xfId="14888" builtinId="26" hidden="1" customBuiltin="1"/>
    <cellStyle name="Good" xfId="14912" builtinId="26" hidden="1" customBuiltin="1"/>
    <cellStyle name="Good" xfId="14936" builtinId="26" hidden="1" customBuiltin="1"/>
    <cellStyle name="Good" xfId="14799" builtinId="26" hidden="1" customBuiltin="1"/>
    <cellStyle name="Good" xfId="14971" builtinId="26" hidden="1" customBuiltin="1"/>
    <cellStyle name="Good" xfId="15000" builtinId="26" hidden="1" customBuiltin="1"/>
    <cellStyle name="Good" xfId="15034" builtinId="26" hidden="1" customBuiltin="1"/>
    <cellStyle name="Good" xfId="15067" builtinId="26" hidden="1" customBuiltin="1"/>
    <cellStyle name="Good" xfId="15099" builtinId="26" hidden="1" customBuiltin="1"/>
    <cellStyle name="Good" xfId="14962" builtinId="26" hidden="1" customBuiltin="1"/>
    <cellStyle name="Good" xfId="14984" builtinId="26" hidden="1" customBuiltin="1"/>
    <cellStyle name="Good" xfId="15014" builtinId="26" hidden="1" customBuiltin="1"/>
    <cellStyle name="Good" xfId="15147" builtinId="26" hidden="1" customBuiltin="1"/>
    <cellStyle name="Good" xfId="15172" builtinId="26" hidden="1" customBuiltin="1"/>
    <cellStyle name="Good" xfId="15195" builtinId="26" hidden="1" customBuiltin="1"/>
    <cellStyle name="Good" xfId="14815" builtinId="26" hidden="1" customBuiltin="1"/>
    <cellStyle name="Good" xfId="15239" builtinId="26" hidden="1" customBuiltin="1"/>
    <cellStyle name="Good" xfId="15267" builtinId="26" hidden="1" customBuiltin="1"/>
    <cellStyle name="Good" xfId="15298" builtinId="26" hidden="1" customBuiltin="1"/>
    <cellStyle name="Good" xfId="15330" builtinId="26" hidden="1" customBuiltin="1"/>
    <cellStyle name="Good" xfId="15357" builtinId="26" hidden="1" customBuiltin="1"/>
    <cellStyle name="Good" xfId="15231" builtinId="26" hidden="1" customBuiltin="1"/>
    <cellStyle name="Good" xfId="15252" builtinId="26" hidden="1" customBuiltin="1"/>
    <cellStyle name="Good" xfId="15281" builtinId="26" hidden="1" customBuiltin="1"/>
    <cellStyle name="Good" xfId="15402" builtinId="26" hidden="1" customBuiltin="1"/>
    <cellStyle name="Good" xfId="15426" builtinId="26" hidden="1" customBuiltin="1"/>
    <cellStyle name="Good" xfId="15451" builtinId="26" hidden="1" customBuiltin="1"/>
    <cellStyle name="Good" xfId="15479" builtinId="26" hidden="1" customBuiltin="1"/>
    <cellStyle name="Good" xfId="15517" builtinId="26" hidden="1" customBuiltin="1"/>
    <cellStyle name="Good" xfId="15545" builtinId="26" hidden="1" customBuiltin="1"/>
    <cellStyle name="Good" xfId="15576" builtinId="26" hidden="1" customBuiltin="1"/>
    <cellStyle name="Good" xfId="15607" builtinId="26" hidden="1" customBuiltin="1"/>
    <cellStyle name="Good" xfId="15634" builtinId="26" hidden="1" customBuiltin="1"/>
    <cellStyle name="Good" xfId="15509" builtinId="26" hidden="1" customBuiltin="1"/>
    <cellStyle name="Good" xfId="15530" builtinId="26" hidden="1" customBuiltin="1"/>
    <cellStyle name="Good" xfId="15559" builtinId="26" hidden="1" customBuiltin="1"/>
    <cellStyle name="Good" xfId="15679" builtinId="26" hidden="1" customBuiltin="1"/>
    <cellStyle name="Good" xfId="15702" builtinId="26" hidden="1" customBuiltin="1"/>
    <cellStyle name="Good" xfId="15726" builtinId="26" hidden="1" customBuiltin="1"/>
    <cellStyle name="Good" xfId="15749" builtinId="26" hidden="1" customBuiltin="1"/>
    <cellStyle name="Good" xfId="14650" builtinId="26" hidden="1" customBuiltin="1"/>
    <cellStyle name="Good" xfId="14575" builtinId="26" hidden="1" customBuiltin="1"/>
    <cellStyle name="Good" xfId="14583" builtinId="26" hidden="1" customBuiltin="1"/>
    <cellStyle name="Good" xfId="14656" builtinId="26" hidden="1" customBuiltin="1"/>
    <cellStyle name="Good" xfId="14763" builtinId="26" hidden="1" customBuiltin="1"/>
    <cellStyle name="Good" xfId="14510" builtinId="26" hidden="1" customBuiltin="1"/>
    <cellStyle name="Good" xfId="15908" builtinId="26" hidden="1" customBuiltin="1"/>
    <cellStyle name="Good" xfId="15929" builtinId="26" hidden="1" customBuiltin="1"/>
    <cellStyle name="Good" xfId="15952" builtinId="26" hidden="1" customBuiltin="1"/>
    <cellStyle name="Good" xfId="15973" builtinId="26" hidden="1" customBuiltin="1"/>
    <cellStyle name="Good" xfId="15994" builtinId="26" hidden="1" customBuiltin="1"/>
    <cellStyle name="Good" xfId="15874" builtinId="26" hidden="1" customBuiltin="1"/>
    <cellStyle name="Good" xfId="16026" builtinId="26" hidden="1" customBuiltin="1"/>
    <cellStyle name="Good" xfId="16056" builtinId="26" hidden="1" customBuiltin="1"/>
    <cellStyle name="Good" xfId="16091" builtinId="26" hidden="1" customBuiltin="1"/>
    <cellStyle name="Good" xfId="16122" builtinId="26" hidden="1" customBuiltin="1"/>
    <cellStyle name="Good" xfId="16153" builtinId="26" hidden="1" customBuiltin="1"/>
    <cellStyle name="Good" xfId="16019" builtinId="26" hidden="1" customBuiltin="1"/>
    <cellStyle name="Good" xfId="16040" builtinId="26" hidden="1" customBuiltin="1"/>
    <cellStyle name="Good" xfId="16070" builtinId="26" hidden="1" customBuiltin="1"/>
    <cellStyle name="Good" xfId="16204" builtinId="26" hidden="1" customBuiltin="1"/>
    <cellStyle name="Good" xfId="16228" builtinId="26" hidden="1" customBuiltin="1"/>
    <cellStyle name="Good" xfId="16254" builtinId="26" hidden="1" customBuiltin="1"/>
    <cellStyle name="Good" xfId="15890" builtinId="26" hidden="1" customBuiltin="1"/>
    <cellStyle name="Good" xfId="16300" builtinId="26" hidden="1" customBuiltin="1"/>
    <cellStyle name="Good" xfId="16328" builtinId="26" hidden="1" customBuiltin="1"/>
    <cellStyle name="Good" xfId="16359" builtinId="26" hidden="1" customBuiltin="1"/>
    <cellStyle name="Good" xfId="16389" builtinId="26" hidden="1" customBuiltin="1"/>
    <cellStyle name="Good" xfId="16416" builtinId="26" hidden="1" customBuiltin="1"/>
    <cellStyle name="Good" xfId="16293" builtinId="26" hidden="1" customBuiltin="1"/>
    <cellStyle name="Good" xfId="16313" builtinId="26" hidden="1" customBuiltin="1"/>
    <cellStyle name="Good" xfId="16342" builtinId="26" hidden="1" customBuiltin="1"/>
    <cellStyle name="Good" xfId="16460" builtinId="26" hidden="1" customBuiltin="1"/>
    <cellStyle name="Good" xfId="16482" builtinId="26" hidden="1" customBuiltin="1"/>
    <cellStyle name="Good" xfId="16505" builtinId="26" hidden="1" customBuiltin="1"/>
    <cellStyle name="Good" xfId="16532" builtinId="26" hidden="1" customBuiltin="1"/>
    <cellStyle name="Good" xfId="16570" builtinId="26" hidden="1" customBuiltin="1"/>
    <cellStyle name="Good" xfId="16598" builtinId="26" hidden="1" customBuiltin="1"/>
    <cellStyle name="Good" xfId="16630" builtinId="26" hidden="1" customBuiltin="1"/>
    <cellStyle name="Good" xfId="16661" builtinId="26" hidden="1" customBuiltin="1"/>
    <cellStyle name="Good" xfId="16688" builtinId="26" hidden="1" customBuiltin="1"/>
    <cellStyle name="Good" xfId="16563" builtinId="26" hidden="1" customBuiltin="1"/>
    <cellStyle name="Good" xfId="16583" builtinId="26" hidden="1" customBuiltin="1"/>
    <cellStyle name="Good" xfId="16612" builtinId="26" hidden="1" customBuiltin="1"/>
    <cellStyle name="Good" xfId="16733" builtinId="26" hidden="1" customBuiltin="1"/>
    <cellStyle name="Good" xfId="16756" builtinId="26" hidden="1" customBuiltin="1"/>
    <cellStyle name="Good" xfId="16778" builtinId="26" hidden="1" customBuiltin="1"/>
    <cellStyle name="Good" xfId="16808" builtinId="26" hidden="1" customBuiltin="1"/>
    <cellStyle name="Good" xfId="14050" builtinId="26" hidden="1" customBuiltin="1"/>
    <cellStyle name="Good" xfId="14150" builtinId="26" hidden="1" customBuiltin="1"/>
    <cellStyle name="Good" xfId="14704" builtinId="26" hidden="1" customBuiltin="1"/>
    <cellStyle name="Good" xfId="14252" builtinId="26" hidden="1" customBuiltin="1"/>
    <cellStyle name="Good" xfId="7510" builtinId="26" hidden="1" customBuiltin="1"/>
    <cellStyle name="Good" xfId="15869" builtinId="26" hidden="1" customBuiltin="1"/>
    <cellStyle name="Good" xfId="14269" builtinId="26" hidden="1" customBuiltin="1"/>
    <cellStyle name="Good" xfId="5352" builtinId="26" hidden="1" customBuiltin="1"/>
    <cellStyle name="Good" xfId="4289" builtinId="26" hidden="1" customBuiltin="1"/>
    <cellStyle name="Good" xfId="4578" builtinId="26" hidden="1" customBuiltin="1"/>
    <cellStyle name="Good" xfId="8397" builtinId="26" hidden="1" customBuiltin="1"/>
    <cellStyle name="Good" xfId="14194" builtinId="26" hidden="1" customBuiltin="1"/>
    <cellStyle name="Good" xfId="4452" builtinId="26" hidden="1" customBuiltin="1"/>
    <cellStyle name="Good" xfId="4144" builtinId="26" hidden="1" customBuiltin="1"/>
    <cellStyle name="Good" xfId="14505" builtinId="26" hidden="1" customBuiltin="1"/>
    <cellStyle name="Good" xfId="6227" builtinId="26" hidden="1" customBuiltin="1"/>
    <cellStyle name="Good" xfId="14568" builtinId="26" hidden="1" customBuiltin="1"/>
    <cellStyle name="Good" xfId="4852" builtinId="26" hidden="1" customBuiltin="1"/>
    <cellStyle name="Good" xfId="10812" builtinId="26" hidden="1" customBuiltin="1"/>
    <cellStyle name="Good" xfId="5330" builtinId="26" hidden="1" customBuiltin="1"/>
    <cellStyle name="Good" xfId="5915" builtinId="26" hidden="1" customBuiltin="1"/>
    <cellStyle name="Good" xfId="13997" builtinId="26" hidden="1" customBuiltin="1"/>
    <cellStyle name="Good" xfId="14691" builtinId="26" hidden="1" customBuiltin="1"/>
    <cellStyle name="Good" xfId="4973" builtinId="26" hidden="1" customBuiltin="1"/>
    <cellStyle name="Good" xfId="8980" builtinId="26" hidden="1" customBuiltin="1"/>
    <cellStyle name="Good" xfId="17019" builtinId="26" hidden="1" customBuiltin="1"/>
    <cellStyle name="Good" xfId="14595" builtinId="26" hidden="1" customBuiltin="1"/>
    <cellStyle name="Good" xfId="14552" builtinId="26" hidden="1" customBuiltin="1"/>
    <cellStyle name="Good" xfId="4443" builtinId="26" hidden="1" customBuiltin="1"/>
    <cellStyle name="Good" xfId="14653" builtinId="26" hidden="1" customBuiltin="1"/>
    <cellStyle name="Good" xfId="4093" builtinId="26" hidden="1" customBuiltin="1"/>
    <cellStyle name="Good" xfId="5631" builtinId="26" hidden="1" customBuiltin="1"/>
    <cellStyle name="Good" xfId="4724" builtinId="26" hidden="1" customBuiltin="1"/>
    <cellStyle name="Good" xfId="5085" builtinId="26" hidden="1" customBuiltin="1"/>
    <cellStyle name="Good" xfId="4900" builtinId="26" hidden="1" customBuiltin="1"/>
    <cellStyle name="Good" xfId="8515" builtinId="26" hidden="1" customBuiltin="1"/>
    <cellStyle name="Good" xfId="12513" builtinId="26" hidden="1" customBuiltin="1"/>
    <cellStyle name="Good" xfId="4124" builtinId="26" hidden="1" customBuiltin="1"/>
    <cellStyle name="Good" xfId="7652" builtinId="26" hidden="1" customBuiltin="1"/>
    <cellStyle name="Good" xfId="5046" builtinId="26" hidden="1" customBuiltin="1"/>
    <cellStyle name="Good" xfId="4463" builtinId="26" hidden="1" customBuiltin="1"/>
    <cellStyle name="Good" xfId="6305" builtinId="26" hidden="1" customBuiltin="1"/>
    <cellStyle name="Good" xfId="4599" builtinId="26" hidden="1" customBuiltin="1"/>
    <cellStyle name="Good" xfId="4096" builtinId="26" hidden="1" customBuiltin="1"/>
    <cellStyle name="Good" xfId="4683" builtinId="26" hidden="1" customBuiltin="1"/>
    <cellStyle name="Good" xfId="6109" builtinId="26" hidden="1" customBuiltin="1"/>
    <cellStyle name="Good" xfId="4107" builtinId="26" hidden="1" customBuiltin="1"/>
    <cellStyle name="Good" xfId="4646" builtinId="26" hidden="1" customBuiltin="1"/>
    <cellStyle name="Good" xfId="5985" builtinId="26" hidden="1" customBuiltin="1"/>
    <cellStyle name="Good" xfId="14560" builtinId="26" hidden="1" customBuiltin="1"/>
    <cellStyle name="Good" xfId="16192" builtinId="26" hidden="1" customBuiltin="1"/>
    <cellStyle name="Good" xfId="14271" builtinId="26" hidden="1" customBuiltin="1"/>
    <cellStyle name="Good" xfId="7804" builtinId="26" hidden="1" customBuiltin="1"/>
    <cellStyle name="Good" xfId="15694" builtinId="26" hidden="1" customBuiltin="1"/>
    <cellStyle name="Good" xfId="17167" builtinId="26" hidden="1" customBuiltin="1"/>
    <cellStyle name="Good" xfId="17192" builtinId="26" hidden="1" customBuiltin="1"/>
    <cellStyle name="Good" xfId="17219" builtinId="26" hidden="1" customBuiltin="1"/>
    <cellStyle name="Good" xfId="17246" builtinId="26" hidden="1" customBuiltin="1"/>
    <cellStyle name="Good" xfId="17271" builtinId="26" hidden="1" customBuiltin="1"/>
    <cellStyle name="Good" xfId="17127" builtinId="26" hidden="1" customBuiltin="1"/>
    <cellStyle name="Good" xfId="17311" builtinId="26" hidden="1" customBuiltin="1"/>
    <cellStyle name="Good" xfId="17343" builtinId="26" hidden="1" customBuiltin="1"/>
    <cellStyle name="Good" xfId="17377" builtinId="26" hidden="1" customBuiltin="1"/>
    <cellStyle name="Good" xfId="17411" builtinId="26" hidden="1" customBuiltin="1"/>
    <cellStyle name="Good" xfId="17442" builtinId="26" hidden="1" customBuiltin="1"/>
    <cellStyle name="Good" xfId="17301" builtinId="26" hidden="1" customBuiltin="1"/>
    <cellStyle name="Good" xfId="17325" builtinId="26" hidden="1" customBuiltin="1"/>
    <cellStyle name="Good" xfId="17357" builtinId="26" hidden="1" customBuiltin="1"/>
    <cellStyle name="Good" xfId="17493" builtinId="26" hidden="1" customBuiltin="1"/>
    <cellStyle name="Good" xfId="17522" builtinId="26" hidden="1" customBuiltin="1"/>
    <cellStyle name="Good" xfId="17547" builtinId="26" hidden="1" customBuiltin="1"/>
    <cellStyle name="Good" xfId="17144" builtinId="26" hidden="1" customBuiltin="1"/>
    <cellStyle name="Good" xfId="17594" builtinId="26" hidden="1" customBuiltin="1"/>
    <cellStyle name="Good" xfId="17624" builtinId="26" hidden="1" customBuiltin="1"/>
    <cellStyle name="Good" xfId="17655" builtinId="26" hidden="1" customBuiltin="1"/>
    <cellStyle name="Good" xfId="17686" builtinId="26" hidden="1" customBuiltin="1"/>
    <cellStyle name="Good" xfId="17715" builtinId="26" hidden="1" customBuiltin="1"/>
    <cellStyle name="Good" xfId="17585" builtinId="26" hidden="1" customBuiltin="1"/>
    <cellStyle name="Good" xfId="17608" builtinId="26" hidden="1" customBuiltin="1"/>
    <cellStyle name="Good" xfId="17638" builtinId="26" hidden="1" customBuiltin="1"/>
    <cellStyle name="Good" xfId="17761" builtinId="26" hidden="1" customBuiltin="1"/>
    <cellStyle name="Good" xfId="17788" builtinId="26" hidden="1" customBuiltin="1"/>
    <cellStyle name="Good" xfId="17812" builtinId="26" hidden="1" customBuiltin="1"/>
    <cellStyle name="Good" xfId="17840" builtinId="26" hidden="1" customBuiltin="1"/>
    <cellStyle name="Good" xfId="17879" builtinId="26" hidden="1" customBuiltin="1"/>
    <cellStyle name="Good" xfId="17908" builtinId="26" hidden="1" customBuiltin="1"/>
    <cellStyle name="Good" xfId="17939" builtinId="26" hidden="1" customBuiltin="1"/>
    <cellStyle name="Good" xfId="17971" builtinId="26" hidden="1" customBuiltin="1"/>
    <cellStyle name="Good" xfId="17999" builtinId="26" hidden="1" customBuiltin="1"/>
    <cellStyle name="Good" xfId="17870" builtinId="26" hidden="1" customBuiltin="1"/>
    <cellStyle name="Good" xfId="17892" builtinId="26" hidden="1" customBuiltin="1"/>
    <cellStyle name="Good" xfId="17922" builtinId="26" hidden="1" customBuiltin="1"/>
    <cellStyle name="Good" xfId="18043" builtinId="26" hidden="1" customBuiltin="1"/>
    <cellStyle name="Good" xfId="18069" builtinId="26" hidden="1" customBuiltin="1"/>
    <cellStyle name="Good" xfId="18093" builtinId="26" hidden="1" customBuiltin="1"/>
    <cellStyle name="Good" xfId="18117" builtinId="26" hidden="1" customBuiltin="1"/>
    <cellStyle name="Good" xfId="17054" builtinId="26" hidden="1" customBuiltin="1"/>
    <cellStyle name="Good" xfId="4864" builtinId="26" hidden="1" customBuiltin="1"/>
    <cellStyle name="Good" xfId="14292" builtinId="26" hidden="1" customBuiltin="1"/>
    <cellStyle name="Good" xfId="17058" builtinId="26" hidden="1" customBuiltin="1"/>
    <cellStyle name="Good" xfId="17115" builtinId="26" hidden="1" customBuiltin="1"/>
    <cellStyle name="Good" xfId="5326" builtinId="26" hidden="1" customBuiltin="1"/>
    <cellStyle name="Good" xfId="18270" builtinId="26" hidden="1" customBuiltin="1"/>
    <cellStyle name="Good" xfId="18291" builtinId="26" hidden="1" customBuiltin="1"/>
    <cellStyle name="Good" xfId="18314" builtinId="26" hidden="1" customBuiltin="1"/>
    <cellStyle name="Good" xfId="18335" builtinId="26" hidden="1" customBuiltin="1"/>
    <cellStyle name="Good" xfId="18356" builtinId="26" hidden="1" customBuiltin="1"/>
    <cellStyle name="Good" xfId="18236" builtinId="26" hidden="1" customBuiltin="1"/>
    <cellStyle name="Good" xfId="18391" builtinId="26" hidden="1" customBuiltin="1"/>
    <cellStyle name="Good" xfId="18421" builtinId="26" hidden="1" customBuiltin="1"/>
    <cellStyle name="Good" xfId="18455" builtinId="26" hidden="1" customBuiltin="1"/>
    <cellStyle name="Good" xfId="18487" builtinId="26" hidden="1" customBuiltin="1"/>
    <cellStyle name="Good" xfId="18519" builtinId="26" hidden="1" customBuiltin="1"/>
    <cellStyle name="Good" xfId="18383" builtinId="26" hidden="1" customBuiltin="1"/>
    <cellStyle name="Good" xfId="18404" builtinId="26" hidden="1" customBuiltin="1"/>
    <cellStyle name="Good" xfId="18435" builtinId="26" hidden="1" customBuiltin="1"/>
    <cellStyle name="Good" xfId="18568" builtinId="26" hidden="1" customBuiltin="1"/>
    <cellStyle name="Good" xfId="18594" builtinId="26" hidden="1" customBuiltin="1"/>
    <cellStyle name="Good" xfId="18621" builtinId="26" hidden="1" customBuiltin="1"/>
    <cellStyle name="Good" xfId="18252" builtinId="26" hidden="1" customBuiltin="1"/>
    <cellStyle name="Good" xfId="18668" builtinId="26" hidden="1" customBuiltin="1"/>
    <cellStyle name="Good" xfId="18698" builtinId="26" hidden="1" customBuiltin="1"/>
    <cellStyle name="Good" xfId="18729" builtinId="26" hidden="1" customBuiltin="1"/>
    <cellStyle name="Good" xfId="18760" builtinId="26" hidden="1" customBuiltin="1"/>
    <cellStyle name="Good" xfId="18788" builtinId="26" hidden="1" customBuiltin="1"/>
    <cellStyle name="Good" xfId="18660" builtinId="26" hidden="1" customBuiltin="1"/>
    <cellStyle name="Good" xfId="18681" builtinId="26" hidden="1" customBuiltin="1"/>
    <cellStyle name="Good" xfId="18712" builtinId="26" hidden="1" customBuiltin="1"/>
    <cellStyle name="Good" xfId="18833" builtinId="26" hidden="1" customBuiltin="1"/>
    <cellStyle name="Good" xfId="18860" builtinId="26" hidden="1" customBuiltin="1"/>
    <cellStyle name="Good" xfId="18884" builtinId="26" hidden="1" customBuiltin="1"/>
    <cellStyle name="Good" xfId="18913" builtinId="26" hidden="1" customBuiltin="1"/>
    <cellStyle name="Good" xfId="18951" builtinId="26" hidden="1" customBuiltin="1"/>
    <cellStyle name="Good" xfId="18980" builtinId="26" hidden="1" customBuiltin="1"/>
    <cellStyle name="Good" xfId="19011" builtinId="26" hidden="1" customBuiltin="1"/>
    <cellStyle name="Good" xfId="19043" builtinId="26" hidden="1" customBuiltin="1"/>
    <cellStyle name="Good" xfId="19071" builtinId="26" hidden="1" customBuiltin="1"/>
    <cellStyle name="Good" xfId="18942" builtinId="26" hidden="1" customBuiltin="1"/>
    <cellStyle name="Good" xfId="18964" builtinId="26" hidden="1" customBuiltin="1"/>
    <cellStyle name="Good" xfId="18994" builtinId="26" hidden="1" customBuiltin="1"/>
    <cellStyle name="Good" xfId="19116" builtinId="26" hidden="1" customBuiltin="1"/>
    <cellStyle name="Good" xfId="19139" builtinId="26" hidden="1" customBuiltin="1"/>
    <cellStyle name="Good" xfId="19163" builtinId="26" hidden="1" customBuiltin="1"/>
    <cellStyle name="Good" xfId="19186" builtinId="26" hidden="1" customBuiltin="1"/>
    <cellStyle name="Good" xfId="6251" builtinId="26" hidden="1" customBuiltin="1"/>
    <cellStyle name="Good" xfId="7238" builtinId="26" hidden="1" customBuiltin="1"/>
    <cellStyle name="Good" xfId="14931" builtinId="26" hidden="1" customBuiltin="1"/>
    <cellStyle name="Good" xfId="7685" builtinId="26" hidden="1" customBuiltin="1"/>
    <cellStyle name="Good" xfId="6242" builtinId="26" hidden="1" customBuiltin="1"/>
    <cellStyle name="Good" xfId="14612" builtinId="26" hidden="1" customBuiltin="1"/>
    <cellStyle name="Good" xfId="17010" builtinId="26" hidden="1" customBuiltin="1"/>
    <cellStyle name="Good" xfId="7663" builtinId="26" hidden="1" customBuiltin="1"/>
    <cellStyle name="Good" xfId="5184" builtinId="26" hidden="1" customBuiltin="1"/>
    <cellStyle name="Good" xfId="16789" builtinId="26" hidden="1" customBuiltin="1"/>
    <cellStyle name="Good" xfId="16967" builtinId="26" hidden="1" customBuiltin="1"/>
    <cellStyle name="Good" xfId="18973" builtinId="26" hidden="1" customBuiltin="1"/>
    <cellStyle name="Good" xfId="5943" builtinId="26" hidden="1" customBuiltin="1"/>
    <cellStyle name="Good" xfId="18661" builtinId="26" hidden="1" customBuiltin="1"/>
    <cellStyle name="Good" xfId="14128" builtinId="26" hidden="1" customBuiltin="1"/>
    <cellStyle name="Good" xfId="14626" builtinId="26" hidden="1" customBuiltin="1"/>
    <cellStyle name="Good" xfId="18078" builtinId="26" hidden="1" customBuiltin="1"/>
    <cellStyle name="Good" xfId="14928" builtinId="26" hidden="1" customBuiltin="1"/>
    <cellStyle name="Good" xfId="17231" builtinId="26" hidden="1" customBuiltin="1"/>
    <cellStyle name="Good" xfId="14771" builtinId="26" hidden="1" customBuiltin="1"/>
    <cellStyle name="Good" xfId="19248" builtinId="26" hidden="1" customBuiltin="1"/>
    <cellStyle name="Good" xfId="19286" builtinId="26" hidden="1" customBuiltin="1"/>
    <cellStyle name="Good" xfId="19321" builtinId="26" hidden="1" customBuiltin="1"/>
    <cellStyle name="Good" xfId="15737" builtinId="26" hidden="1" customBuiltin="1"/>
    <cellStyle name="Good" xfId="19384" builtinId="26" hidden="1" customBuiltin="1"/>
    <cellStyle name="Good" xfId="19417" builtinId="26" hidden="1" customBuiltin="1"/>
    <cellStyle name="Good" xfId="19451" builtinId="26" hidden="1" customBuiltin="1"/>
    <cellStyle name="Good" xfId="19485" builtinId="26" hidden="1" customBuiltin="1"/>
    <cellStyle name="Good" xfId="19515" builtinId="26" hidden="1" customBuiltin="1"/>
    <cellStyle name="Good" xfId="19374" builtinId="26" hidden="1" customBuiltin="1"/>
    <cellStyle name="Good" xfId="19399" builtinId="26" hidden="1" customBuiltin="1"/>
    <cellStyle name="Good" xfId="19431" builtinId="26" hidden="1" customBuiltin="1"/>
    <cellStyle name="Good" xfId="19571" builtinId="26" hidden="1" customBuiltin="1"/>
    <cellStyle name="Good" xfId="19607" builtinId="26" hidden="1" customBuiltin="1"/>
    <cellStyle name="Good" xfId="19641" builtinId="26" hidden="1" customBuiltin="1"/>
    <cellStyle name="Good" xfId="19681" builtinId="26" hidden="1" customBuiltin="1"/>
    <cellStyle name="Good" xfId="19726" builtinId="26" hidden="1" customBuiltin="1"/>
    <cellStyle name="Good" xfId="19759" builtinId="26" hidden="1" customBuiltin="1"/>
    <cellStyle name="Good" xfId="19793" builtinId="26" hidden="1" customBuiltin="1"/>
    <cellStyle name="Good" xfId="19827" builtinId="26" hidden="1" customBuiltin="1"/>
    <cellStyle name="Good" xfId="19857" builtinId="26" hidden="1" customBuiltin="1"/>
    <cellStyle name="Good" xfId="19716" builtinId="26" hidden="1" customBuiltin="1"/>
    <cellStyle name="Good" xfId="19741" builtinId="26" hidden="1" customBuiltin="1"/>
    <cellStyle name="Good" xfId="19773" builtinId="26" hidden="1" customBuiltin="1"/>
    <cellStyle name="Good" xfId="19913" builtinId="26" hidden="1" customBuiltin="1"/>
    <cellStyle name="Good" xfId="19949" builtinId="26" hidden="1" customBuiltin="1"/>
    <cellStyle name="Good" xfId="19983" builtinId="26" hidden="1" customBuiltin="1"/>
    <cellStyle name="Good" xfId="20022" builtinId="26" hidden="1" customBuiltin="1"/>
    <cellStyle name="Good" xfId="20132" builtinId="26" hidden="1" customBuiltin="1"/>
    <cellStyle name="Good" xfId="20153" builtinId="26" hidden="1" customBuiltin="1"/>
    <cellStyle name="Good" xfId="20176" builtinId="26" hidden="1" customBuiltin="1"/>
    <cellStyle name="Good" xfId="20198" builtinId="26" hidden="1" customBuiltin="1"/>
    <cellStyle name="Good" xfId="20219" builtinId="26" hidden="1" customBuiltin="1"/>
    <cellStyle name="Good" xfId="20253" builtinId="26" hidden="1" customBuiltin="1"/>
    <cellStyle name="Good" xfId="20451" builtinId="26" hidden="1" customBuiltin="1"/>
    <cellStyle name="Good" xfId="20476" builtinId="26" hidden="1" customBuiltin="1"/>
    <cellStyle name="Good" xfId="20502" builtinId="26" hidden="1" customBuiltin="1"/>
    <cellStyle name="Good" xfId="20529" builtinId="26" hidden="1" customBuiltin="1"/>
    <cellStyle name="Good" xfId="20554" builtinId="26" hidden="1" customBuiltin="1"/>
    <cellStyle name="Good" xfId="20411" builtinId="26" hidden="1" customBuiltin="1"/>
    <cellStyle name="Good" xfId="20594" builtinId="26" hidden="1" customBuiltin="1"/>
    <cellStyle name="Good" xfId="20625" builtinId="26" hidden="1" customBuiltin="1"/>
    <cellStyle name="Good" xfId="20659" builtinId="26" hidden="1" customBuiltin="1"/>
    <cellStyle name="Good" xfId="20692" builtinId="26" hidden="1" customBuiltin="1"/>
    <cellStyle name="Good" xfId="20723" builtinId="26" hidden="1" customBuiltin="1"/>
    <cellStyle name="Good" xfId="20584" builtinId="26" hidden="1" customBuiltin="1"/>
    <cellStyle name="Good" xfId="20607" builtinId="26" hidden="1" customBuiltin="1"/>
    <cellStyle name="Good" xfId="20639" builtinId="26" hidden="1" customBuiltin="1"/>
    <cellStyle name="Good" xfId="20773" builtinId="26" hidden="1" customBuiltin="1"/>
    <cellStyle name="Good" xfId="20802" builtinId="26" hidden="1" customBuiltin="1"/>
    <cellStyle name="Good" xfId="20826" builtinId="26" hidden="1" customBuiltin="1"/>
    <cellStyle name="Good" xfId="20428" builtinId="26" hidden="1" customBuiltin="1"/>
    <cellStyle name="Good" xfId="20873" builtinId="26" hidden="1" customBuiltin="1"/>
    <cellStyle name="Good" xfId="20903" builtinId="26" hidden="1" customBuiltin="1"/>
    <cellStyle name="Good" xfId="20934" builtinId="26" hidden="1" customBuiltin="1"/>
    <cellStyle name="Good" xfId="20965" builtinId="26" hidden="1" customBuiltin="1"/>
    <cellStyle name="Good" xfId="20993" builtinId="26" hidden="1" customBuiltin="1"/>
    <cellStyle name="Good" xfId="20864" builtinId="26" hidden="1" customBuiltin="1"/>
    <cellStyle name="Good" xfId="20887" builtinId="26" hidden="1" customBuiltin="1"/>
    <cellStyle name="Good" xfId="20917" builtinId="26" hidden="1" customBuiltin="1"/>
    <cellStyle name="Good" xfId="21037" builtinId="26" hidden="1" customBuiltin="1"/>
    <cellStyle name="Good" xfId="21062" builtinId="26" hidden="1" customBuiltin="1"/>
    <cellStyle name="Good" xfId="21085" builtinId="26" hidden="1" customBuiltin="1"/>
    <cellStyle name="Good" xfId="21112" builtinId="26" hidden="1" customBuiltin="1"/>
    <cellStyle name="Good" xfId="21151" builtinId="26" hidden="1" customBuiltin="1"/>
    <cellStyle name="Good" xfId="21180" builtinId="26" hidden="1" customBuiltin="1"/>
    <cellStyle name="Good" xfId="21211" builtinId="26" hidden="1" customBuiltin="1"/>
    <cellStyle name="Good" xfId="21243" builtinId="26" hidden="1" customBuiltin="1"/>
    <cellStyle name="Good" xfId="21270" builtinId="26" hidden="1" customBuiltin="1"/>
    <cellStyle name="Good" xfId="21142" builtinId="26" hidden="1" customBuiltin="1"/>
    <cellStyle name="Good" xfId="21164" builtinId="26" hidden="1" customBuiltin="1"/>
    <cellStyle name="Good" xfId="21194" builtinId="26" hidden="1" customBuiltin="1"/>
    <cellStyle name="Good" xfId="21314" builtinId="26" hidden="1" customBuiltin="1"/>
    <cellStyle name="Good" xfId="21340" builtinId="26" hidden="1" customBuiltin="1"/>
    <cellStyle name="Good" xfId="21363" builtinId="26" hidden="1" customBuiltin="1"/>
    <cellStyle name="Good" xfId="21386" builtinId="26" hidden="1" customBuiltin="1"/>
    <cellStyle name="Good" xfId="20339" builtinId="26" hidden="1" customBuiltin="1"/>
    <cellStyle name="Good" xfId="20313" builtinId="26" hidden="1" customBuiltin="1"/>
    <cellStyle name="Good" xfId="20317" builtinId="26" hidden="1" customBuiltin="1"/>
    <cellStyle name="Good" xfId="20343" builtinId="26" hidden="1" customBuiltin="1"/>
    <cellStyle name="Good" xfId="20399" builtinId="26" hidden="1" customBuiltin="1"/>
    <cellStyle name="Good" xfId="20292" builtinId="26" hidden="1" customBuiltin="1"/>
    <cellStyle name="Good" xfId="21539" builtinId="26" hidden="1" customBuiltin="1"/>
    <cellStyle name="Good" xfId="21560" builtinId="26" hidden="1" customBuiltin="1"/>
    <cellStyle name="Good" xfId="21583" builtinId="26" hidden="1" customBuiltin="1"/>
    <cellStyle name="Good" xfId="21604" builtinId="26" hidden="1" customBuiltin="1"/>
    <cellStyle name="Good" xfId="21625" builtinId="26" hidden="1" customBuiltin="1"/>
    <cellStyle name="Good" xfId="21505" builtinId="26" hidden="1" customBuiltin="1"/>
    <cellStyle name="Good" xfId="21660" builtinId="26" hidden="1" customBuiltin="1"/>
    <cellStyle name="Good" xfId="21690" builtinId="26" hidden="1" customBuiltin="1"/>
    <cellStyle name="Good" xfId="21724" builtinId="26" hidden="1" customBuiltin="1"/>
    <cellStyle name="Good" xfId="21756" builtinId="26" hidden="1" customBuiltin="1"/>
    <cellStyle name="Good" xfId="21787" builtinId="26" hidden="1" customBuiltin="1"/>
    <cellStyle name="Good" xfId="21652" builtinId="26" hidden="1" customBuiltin="1"/>
    <cellStyle name="Good" xfId="21673" builtinId="26" hidden="1" customBuiltin="1"/>
    <cellStyle name="Good" xfId="21704" builtinId="26" hidden="1" customBuiltin="1"/>
    <cellStyle name="Good" xfId="21834" builtinId="26" hidden="1" customBuiltin="1"/>
    <cellStyle name="Good" xfId="21859" builtinId="26" hidden="1" customBuiltin="1"/>
    <cellStyle name="Good" xfId="21883" builtinId="26" hidden="1" customBuiltin="1"/>
    <cellStyle name="Good" xfId="21521" builtinId="26" hidden="1" customBuiltin="1"/>
    <cellStyle name="Good" xfId="21930" builtinId="26" hidden="1" customBuiltin="1"/>
    <cellStyle name="Good" xfId="21959" builtinId="26" hidden="1" customBuiltin="1"/>
    <cellStyle name="Good" xfId="21990" builtinId="26" hidden="1" customBuiltin="1"/>
    <cellStyle name="Good" xfId="22021" builtinId="26" hidden="1" customBuiltin="1"/>
    <cellStyle name="Good" xfId="22048" builtinId="26" hidden="1" customBuiltin="1"/>
    <cellStyle name="Good" xfId="21922" builtinId="26" hidden="1" customBuiltin="1"/>
    <cellStyle name="Good" xfId="21943" builtinId="26" hidden="1" customBuiltin="1"/>
    <cellStyle name="Good" xfId="21973" builtinId="26" hidden="1" customBuiltin="1"/>
    <cellStyle name="Good" xfId="22091" builtinId="26" hidden="1" customBuiltin="1"/>
    <cellStyle name="Good" xfId="22116" builtinId="26" hidden="1" customBuiltin="1"/>
    <cellStyle name="Good" xfId="22140" builtinId="26" hidden="1" customBuiltin="1"/>
    <cellStyle name="Good" xfId="22168" builtinId="26" hidden="1" customBuiltin="1"/>
    <cellStyle name="Good" xfId="22206" builtinId="26" hidden="1" customBuiltin="1"/>
    <cellStyle name="Good" xfId="22235" builtinId="26" hidden="1" customBuiltin="1"/>
    <cellStyle name="Good" xfId="22266" builtinId="26" hidden="1" customBuiltin="1"/>
    <cellStyle name="Good" xfId="22298" builtinId="26" hidden="1" customBuiltin="1"/>
    <cellStyle name="Good" xfId="22325" builtinId="26" hidden="1" customBuiltin="1"/>
    <cellStyle name="Good" xfId="22197" builtinId="26" hidden="1" customBuiltin="1"/>
    <cellStyle name="Good" xfId="22219" builtinId="26" hidden="1" customBuiltin="1"/>
    <cellStyle name="Good" xfId="22249" builtinId="26" hidden="1" customBuiltin="1"/>
    <cellStyle name="Good" xfId="22370" builtinId="26" hidden="1" customBuiltin="1"/>
    <cellStyle name="Good" xfId="22393" builtinId="26" hidden="1" customBuiltin="1"/>
    <cellStyle name="Good" xfId="22416" builtinId="26" hidden="1" customBuiltin="1"/>
    <cellStyle name="Good" xfId="22439" builtinId="26" hidden="1" customBuiltin="1"/>
    <cellStyle name="Good" xfId="16858" builtinId="26" hidden="1" customBuiltin="1"/>
    <cellStyle name="Good" xfId="4447" builtinId="26" hidden="1" customBuiltin="1"/>
    <cellStyle name="Good" xfId="20173" builtinId="26" hidden="1" customBuiltin="1"/>
    <cellStyle name="Good" xfId="5888" builtinId="26" hidden="1" customBuiltin="1"/>
    <cellStyle name="Good" xfId="14232" builtinId="26" hidden="1" customBuiltin="1"/>
    <cellStyle name="Good" xfId="19284" builtinId="26" hidden="1" customBuiltin="1"/>
    <cellStyle name="Good" xfId="16937" builtinId="26" hidden="1" customBuiltin="1"/>
    <cellStyle name="Good" xfId="6325" builtinId="26" hidden="1" customBuiltin="1"/>
    <cellStyle name="Good" xfId="18644" builtinId="26" hidden="1" customBuiltin="1"/>
    <cellStyle name="Good" xfId="20084" builtinId="26" hidden="1" customBuiltin="1"/>
    <cellStyle name="Good" xfId="14019" builtinId="26" hidden="1" customBuiltin="1"/>
    <cellStyle name="Good" xfId="22228" builtinId="26" hidden="1" customBuiltin="1"/>
    <cellStyle name="Good" xfId="5532" builtinId="26" hidden="1" customBuiltin="1"/>
    <cellStyle name="Good" xfId="21923" builtinId="26" hidden="1" customBuiltin="1"/>
    <cellStyle name="Good" xfId="17895" builtinId="26" hidden="1" customBuiltin="1"/>
    <cellStyle name="Good" xfId="5278" builtinId="26" hidden="1" customBuiltin="1"/>
    <cellStyle name="Good" xfId="21349" builtinId="26" hidden="1" customBuiltin="1"/>
    <cellStyle name="Good" xfId="20251" builtinId="26" hidden="1" customBuiltin="1"/>
    <cellStyle name="Good" xfId="20514" builtinId="26" hidden="1" customBuiltin="1"/>
    <cellStyle name="Good" xfId="20080" builtinId="26" hidden="1" customBuiltin="1"/>
    <cellStyle name="Good" xfId="22501" builtinId="26" hidden="1" customBuiltin="1"/>
    <cellStyle name="Good" xfId="22539" builtinId="26" hidden="1" customBuiltin="1"/>
    <cellStyle name="Good" xfId="22574" builtinId="26" hidden="1" customBuiltin="1"/>
    <cellStyle name="Good" xfId="20087" builtinId="26" hidden="1" customBuiltin="1"/>
    <cellStyle name="Good" xfId="22637" builtinId="26" hidden="1" customBuiltin="1"/>
    <cellStyle name="Good" xfId="22670" builtinId="26" hidden="1" customBuiltin="1"/>
    <cellStyle name="Good" xfId="22704" builtinId="26" hidden="1" customBuiltin="1"/>
    <cellStyle name="Good" xfId="22738" builtinId="26" hidden="1" customBuiltin="1"/>
    <cellStyle name="Good" xfId="22768" builtinId="26" hidden="1" customBuiltin="1"/>
    <cellStyle name="Good" xfId="22627" builtinId="26" hidden="1" customBuiltin="1"/>
    <cellStyle name="Good" xfId="22652" builtinId="26" hidden="1" customBuiltin="1"/>
    <cellStyle name="Good" xfId="22684" builtinId="26" hidden="1" customBuiltin="1"/>
    <cellStyle name="Good" xfId="22824" builtinId="26" hidden="1" customBuiltin="1"/>
    <cellStyle name="Good" xfId="22860" builtinId="26" hidden="1" customBuiltin="1"/>
    <cellStyle name="Good" xfId="22894" builtinId="26" hidden="1" customBuiltin="1"/>
    <cellStyle name="Good" xfId="22934" builtinId="26" hidden="1" customBuiltin="1"/>
    <cellStyle name="Good" xfId="22979" builtinId="26" hidden="1" customBuiltin="1"/>
    <cellStyle name="Good" xfId="23012" builtinId="26" hidden="1" customBuiltin="1"/>
    <cellStyle name="Good" xfId="23046" builtinId="26" hidden="1" customBuiltin="1"/>
    <cellStyle name="Good" xfId="23080" builtinId="26" hidden="1" customBuiltin="1"/>
    <cellStyle name="Good" xfId="23110" builtinId="26" hidden="1" customBuiltin="1"/>
    <cellStyle name="Good" xfId="22969" builtinId="26" hidden="1" customBuiltin="1"/>
    <cellStyle name="Good" xfId="22994" builtinId="26" hidden="1" customBuiltin="1"/>
    <cellStyle name="Good" xfId="23026" builtinId="26" hidden="1" customBuiltin="1"/>
    <cellStyle name="Good" xfId="23166" builtinId="26" hidden="1" customBuiltin="1"/>
    <cellStyle name="Good" xfId="23202" builtinId="26" hidden="1" customBuiltin="1"/>
    <cellStyle name="Good" xfId="23236" builtinId="26" hidden="1" customBuiltin="1"/>
    <cellStyle name="Good" xfId="23272" builtinId="26" hidden="1" customBuiltin="1"/>
    <cellStyle name="Good" xfId="23340" builtinId="26" hidden="1" customBuiltin="1"/>
    <cellStyle name="Good" xfId="23361" builtinId="26" hidden="1" customBuiltin="1"/>
    <cellStyle name="Good" xfId="23384" builtinId="26" hidden="1" customBuiltin="1"/>
    <cellStyle name="Good" xfId="23406" builtinId="26" hidden="1" customBuiltin="1"/>
    <cellStyle name="Good" xfId="23427" builtinId="26" hidden="1" customBuiltin="1"/>
    <cellStyle name="Good" xfId="23458" builtinId="26" hidden="1" customBuiltin="1"/>
    <cellStyle name="Good" xfId="23653" builtinId="26" hidden="1" customBuiltin="1"/>
    <cellStyle name="Good" xfId="23675" builtinId="26" hidden="1" customBuiltin="1"/>
    <cellStyle name="Good" xfId="23701" builtinId="26" hidden="1" customBuiltin="1"/>
    <cellStyle name="Good" xfId="23727" builtinId="26" hidden="1" customBuiltin="1"/>
    <cellStyle name="Good" xfId="23751" builtinId="26" hidden="1" customBuiltin="1"/>
    <cellStyle name="Good" xfId="23613" builtinId="26" hidden="1" customBuiltin="1"/>
    <cellStyle name="Good" xfId="23791" builtinId="26" hidden="1" customBuiltin="1"/>
    <cellStyle name="Good" xfId="23821" builtinId="26" hidden="1" customBuiltin="1"/>
    <cellStyle name="Good" xfId="23855" builtinId="26" hidden="1" customBuiltin="1"/>
    <cellStyle name="Good" xfId="23888" builtinId="26" hidden="1" customBuiltin="1"/>
    <cellStyle name="Good" xfId="23919" builtinId="26" hidden="1" customBuiltin="1"/>
    <cellStyle name="Good" xfId="23781" builtinId="26" hidden="1" customBuiltin="1"/>
    <cellStyle name="Good" xfId="23804" builtinId="26" hidden="1" customBuiltin="1"/>
    <cellStyle name="Good" xfId="23835" builtinId="26" hidden="1" customBuiltin="1"/>
    <cellStyle name="Good" xfId="23967" builtinId="26" hidden="1" customBuiltin="1"/>
    <cellStyle name="Good" xfId="23994" builtinId="26" hidden="1" customBuiltin="1"/>
    <cellStyle name="Good" xfId="24018" builtinId="26" hidden="1" customBuiltin="1"/>
    <cellStyle name="Good" xfId="23630" builtinId="26" hidden="1" customBuiltin="1"/>
    <cellStyle name="Good" xfId="24064" builtinId="26" hidden="1" customBuiltin="1"/>
    <cellStyle name="Good" xfId="24092" builtinId="26" hidden="1" customBuiltin="1"/>
    <cellStyle name="Good" xfId="24123" builtinId="26" hidden="1" customBuiltin="1"/>
    <cellStyle name="Good" xfId="24154" builtinId="26" hidden="1" customBuiltin="1"/>
    <cellStyle name="Good" xfId="24181" builtinId="26" hidden="1" customBuiltin="1"/>
    <cellStyle name="Good" xfId="24055" builtinId="26" hidden="1" customBuiltin="1"/>
    <cellStyle name="Good" xfId="24077" builtinId="26" hidden="1" customBuiltin="1"/>
    <cellStyle name="Good" xfId="24106" builtinId="26" hidden="1" customBuiltin="1"/>
    <cellStyle name="Good" xfId="24225" builtinId="26" hidden="1" customBuiltin="1"/>
    <cellStyle name="Good" xfId="24249" builtinId="26" hidden="1" customBuiltin="1"/>
    <cellStyle name="Good" xfId="24272" builtinId="26" hidden="1" customBuiltin="1"/>
    <cellStyle name="Good" xfId="24299" builtinId="26" hidden="1" customBuiltin="1"/>
    <cellStyle name="Good" xfId="24338" builtinId="26" hidden="1" customBuiltin="1"/>
    <cellStyle name="Good" xfId="24366" builtinId="26" hidden="1" customBuiltin="1"/>
    <cellStyle name="Good" xfId="24397" builtinId="26" hidden="1" customBuiltin="1"/>
    <cellStyle name="Good" xfId="24428" builtinId="26" hidden="1" customBuiltin="1"/>
    <cellStyle name="Good" xfId="24455" builtinId="26" hidden="1" customBuiltin="1"/>
    <cellStyle name="Good" xfId="24329" builtinId="26" hidden="1" customBuiltin="1"/>
    <cellStyle name="Good" xfId="24351" builtinId="26" hidden="1" customBuiltin="1"/>
    <cellStyle name="Good" xfId="24380" builtinId="26" hidden="1" customBuiltin="1"/>
    <cellStyle name="Good" xfId="24499" builtinId="26" hidden="1" customBuiltin="1"/>
    <cellStyle name="Good" xfId="24524" builtinId="26" hidden="1" customBuiltin="1"/>
    <cellStyle name="Good" xfId="24547" builtinId="26" hidden="1" customBuiltin="1"/>
    <cellStyle name="Good" xfId="24570" builtinId="26" hidden="1" customBuiltin="1"/>
    <cellStyle name="Good" xfId="23543" builtinId="26" hidden="1" customBuiltin="1"/>
    <cellStyle name="Good" xfId="23517" builtinId="26" hidden="1" customBuiltin="1"/>
    <cellStyle name="Good" xfId="23521" builtinId="26" hidden="1" customBuiltin="1"/>
    <cellStyle name="Good" xfId="23547" builtinId="26" hidden="1" customBuiltin="1"/>
    <cellStyle name="Good" xfId="23602" builtinId="26" hidden="1" customBuiltin="1"/>
    <cellStyle name="Good" xfId="23497" builtinId="26" hidden="1" customBuiltin="1"/>
    <cellStyle name="Good" xfId="24722" builtinId="26" hidden="1" customBuiltin="1"/>
    <cellStyle name="Good" xfId="24743" builtinId="26" hidden="1" customBuiltin="1"/>
    <cellStyle name="Good" xfId="24766" builtinId="26" hidden="1" customBuiltin="1"/>
    <cellStyle name="Good" xfId="24787" builtinId="26" hidden="1" customBuiltin="1"/>
    <cellStyle name="Good" xfId="24808" builtinId="26" hidden="1" customBuiltin="1"/>
    <cellStyle name="Good" xfId="24689" builtinId="26" hidden="1" customBuiltin="1"/>
    <cellStyle name="Good" xfId="24842" builtinId="26" hidden="1" customBuiltin="1"/>
    <cellStyle name="Good" xfId="24871" builtinId="26" hidden="1" customBuiltin="1"/>
    <cellStyle name="Good" xfId="24905" builtinId="26" hidden="1" customBuiltin="1"/>
    <cellStyle name="Good" xfId="24936" builtinId="26" hidden="1" customBuiltin="1"/>
    <cellStyle name="Good" xfId="24967" builtinId="26" hidden="1" customBuiltin="1"/>
    <cellStyle name="Good" xfId="24834" builtinId="26" hidden="1" customBuiltin="1"/>
    <cellStyle name="Good" xfId="24855" builtinId="26" hidden="1" customBuiltin="1"/>
    <cellStyle name="Good" xfId="24885" builtinId="26" hidden="1" customBuiltin="1"/>
    <cellStyle name="Good" xfId="25014" builtinId="26" hidden="1" customBuiltin="1"/>
    <cellStyle name="Good" xfId="25038" builtinId="26" hidden="1" customBuiltin="1"/>
    <cellStyle name="Good" xfId="25062" builtinId="26" hidden="1" customBuiltin="1"/>
    <cellStyle name="Good" xfId="24704" builtinId="26" hidden="1" customBuiltin="1"/>
    <cellStyle name="Good" xfId="25107" builtinId="26" hidden="1" customBuiltin="1"/>
    <cellStyle name="Good" xfId="25135" builtinId="26" hidden="1" customBuiltin="1"/>
    <cellStyle name="Good" xfId="25166" builtinId="26" hidden="1" customBuiltin="1"/>
    <cellStyle name="Good" xfId="25196" builtinId="26" hidden="1" customBuiltin="1"/>
    <cellStyle name="Good" xfId="25223" builtinId="26" hidden="1" customBuiltin="1"/>
    <cellStyle name="Good" xfId="25099" builtinId="26" hidden="1" customBuiltin="1"/>
    <cellStyle name="Good" xfId="25120" builtinId="26" hidden="1" customBuiltin="1"/>
    <cellStyle name="Good" xfId="25149" builtinId="26" hidden="1" customBuiltin="1"/>
    <cellStyle name="Good" xfId="25265" builtinId="26" hidden="1" customBuiltin="1"/>
    <cellStyle name="Good" xfId="25289" builtinId="26" hidden="1" customBuiltin="1"/>
    <cellStyle name="Good" xfId="25313" builtinId="26" hidden="1" customBuiltin="1"/>
    <cellStyle name="Good" xfId="25341" builtinId="26" hidden="1" customBuiltin="1"/>
    <cellStyle name="Good" xfId="25378" builtinId="26" hidden="1" customBuiltin="1"/>
    <cellStyle name="Good" xfId="25406" builtinId="26" hidden="1" customBuiltin="1"/>
    <cellStyle name="Good" xfId="25437" builtinId="26" hidden="1" customBuiltin="1"/>
    <cellStyle name="Good" xfId="25467" builtinId="26" hidden="1" customBuiltin="1"/>
    <cellStyle name="Good" xfId="25494" builtinId="26" hidden="1" customBuiltin="1"/>
    <cellStyle name="Good" xfId="25370" builtinId="26" hidden="1" customBuiltin="1"/>
    <cellStyle name="Good" xfId="25391" builtinId="26" hidden="1" customBuiltin="1"/>
    <cellStyle name="Good" xfId="25420" builtinId="26" hidden="1" customBuiltin="1"/>
    <cellStyle name="Good" xfId="25538" builtinId="26" hidden="1" customBuiltin="1"/>
    <cellStyle name="Good" xfId="25561" builtinId="26" hidden="1" customBuiltin="1"/>
    <cellStyle name="Good" xfId="25584" builtinId="26" hidden="1" customBuiltin="1"/>
    <cellStyle name="Good" xfId="25607" builtinId="26" hidden="1" customBuiltin="1"/>
    <cellStyle name="Good" xfId="5334" builtinId="26" hidden="1" customBuiltin="1"/>
    <cellStyle name="Good" xfId="16886" builtinId="26" hidden="1" customBuiltin="1"/>
    <cellStyle name="Good" xfId="23381" builtinId="26" hidden="1" customBuiltin="1"/>
    <cellStyle name="Good" xfId="7932" builtinId="26" hidden="1" customBuiltin="1"/>
    <cellStyle name="Good" xfId="4783" builtinId="26" hidden="1" customBuiltin="1"/>
    <cellStyle name="Good" xfId="22537" builtinId="26" hidden="1" customBuiltin="1"/>
    <cellStyle name="Good" xfId="10619" builtinId="26" hidden="1" customBuiltin="1"/>
    <cellStyle name="Good" xfId="14434" builtinId="26" hidden="1" customBuiltin="1"/>
    <cellStyle name="Good" xfId="21906" builtinId="26" hidden="1" customBuiltin="1"/>
    <cellStyle name="Good" xfId="23319" builtinId="26" hidden="1" customBuiltin="1"/>
    <cellStyle name="Good" xfId="11951" builtinId="26" hidden="1" customBuiltin="1"/>
    <cellStyle name="Good" xfId="25399" builtinId="26" hidden="1" customBuiltin="1"/>
    <cellStyle name="Good" xfId="14214" builtinId="26" hidden="1" customBuiltin="1"/>
    <cellStyle name="Good" xfId="25100" builtinId="26" hidden="1" customBuiltin="1"/>
    <cellStyle name="Good" xfId="21167" builtinId="26" hidden="1" customBuiltin="1"/>
    <cellStyle name="Good" xfId="17833" builtinId="26" hidden="1" customBuiltin="1"/>
    <cellStyle name="Good" xfId="24533" builtinId="26" hidden="1" customBuiltin="1"/>
    <cellStyle name="Good" xfId="23456" builtinId="26" hidden="1" customBuiltin="1"/>
    <cellStyle name="Good" xfId="23713" builtinId="26" hidden="1" customBuiltin="1"/>
    <cellStyle name="Good" xfId="23316" builtinId="26" hidden="1" customBuiltin="1"/>
    <cellStyle name="Good" xfId="25668" builtinId="26" hidden="1" customBuiltin="1"/>
    <cellStyle name="Good" xfId="25705" builtinId="26" hidden="1" customBuiltin="1"/>
    <cellStyle name="Good" xfId="25740" builtinId="26" hidden="1" customBuiltin="1"/>
    <cellStyle name="Good" xfId="23321" builtinId="26" hidden="1" customBuiltin="1"/>
    <cellStyle name="Good" xfId="25803" builtinId="26" hidden="1" customBuiltin="1"/>
    <cellStyle name="Good" xfId="25836" builtinId="26" hidden="1" customBuiltin="1"/>
    <cellStyle name="Good" xfId="25870" builtinId="26" hidden="1" customBuiltin="1"/>
    <cellStyle name="Good" xfId="25904" builtinId="26" hidden="1" customBuiltin="1"/>
    <cellStyle name="Good" xfId="25934" builtinId="26" hidden="1" customBuiltin="1"/>
    <cellStyle name="Good" xfId="25793" builtinId="26" hidden="1" customBuiltin="1"/>
    <cellStyle name="Good" xfId="25818" builtinId="26" hidden="1" customBuiltin="1"/>
    <cellStyle name="Good" xfId="25850" builtinId="26" hidden="1" customBuiltin="1"/>
    <cellStyle name="Good" xfId="25990" builtinId="26" hidden="1" customBuiltin="1"/>
    <cellStyle name="Good" xfId="26026" builtinId="26" hidden="1" customBuiltin="1"/>
    <cellStyle name="Good" xfId="26060" builtinId="26" hidden="1" customBuiltin="1"/>
    <cellStyle name="Good" xfId="26097" builtinId="26" hidden="1" customBuiltin="1"/>
    <cellStyle name="Good" xfId="26135" builtinId="26" hidden="1" customBuiltin="1"/>
    <cellStyle name="Good" xfId="26163" builtinId="26" hidden="1" customBuiltin="1"/>
    <cellStyle name="Good" xfId="26194" builtinId="26" hidden="1" customBuiltin="1"/>
    <cellStyle name="Good" xfId="26225" builtinId="26" hidden="1" customBuiltin="1"/>
    <cellStyle name="Good" xfId="26252" builtinId="26" hidden="1" customBuiltin="1"/>
    <cellStyle name="Good" xfId="26126" builtinId="26" hidden="1" customBuiltin="1"/>
    <cellStyle name="Good" xfId="26148" builtinId="26" hidden="1" customBuiltin="1"/>
    <cellStyle name="Good" xfId="26177" builtinId="26" hidden="1" customBuiltin="1"/>
    <cellStyle name="Good" xfId="26293" builtinId="26" hidden="1" customBuiltin="1"/>
    <cellStyle name="Good" xfId="26316" builtinId="26" hidden="1" customBuiltin="1"/>
    <cellStyle name="Good" xfId="26337" builtinId="26" hidden="1" customBuiltin="1"/>
    <cellStyle name="Good" xfId="26359" builtinId="26" hidden="1" customBuiltin="1"/>
    <cellStyle name="Good" xfId="26381" builtinId="26" hidden="1" customBuiltin="1"/>
    <cellStyle name="Good" xfId="26402" builtinId="26" hidden="1" customBuiltin="1"/>
    <cellStyle name="Good" xfId="26424" builtinId="26" hidden="1" customBuiltin="1"/>
    <cellStyle name="Good" xfId="26446" builtinId="26" hidden="1" customBuiltin="1"/>
    <cellStyle name="Good" xfId="26467" builtinId="26" hidden="1" customBuiltin="1"/>
    <cellStyle name="Good" xfId="26492" builtinId="26" hidden="1" customBuiltin="1"/>
    <cellStyle name="Good" xfId="26671" builtinId="26" hidden="1" customBuiltin="1"/>
    <cellStyle name="Good" xfId="26692" builtinId="26" hidden="1" customBuiltin="1"/>
    <cellStyle name="Good" xfId="26715" builtinId="26" hidden="1" customBuiltin="1"/>
    <cellStyle name="Good" xfId="26737" builtinId="26" hidden="1" customBuiltin="1"/>
    <cellStyle name="Good" xfId="26758" builtinId="26" hidden="1" customBuiltin="1"/>
    <cellStyle name="Good" xfId="26636" builtinId="26" hidden="1" customBuiltin="1"/>
    <cellStyle name="Good" xfId="26791" builtinId="26" hidden="1" customBuiltin="1"/>
    <cellStyle name="Good" xfId="26819" builtinId="26" hidden="1" customBuiltin="1"/>
    <cellStyle name="Good" xfId="26853" builtinId="26" hidden="1" customBuiltin="1"/>
    <cellStyle name="Good" xfId="26884" builtinId="26" hidden="1" customBuiltin="1"/>
    <cellStyle name="Good" xfId="26915" builtinId="26" hidden="1" customBuiltin="1"/>
    <cellStyle name="Good" xfId="26783" builtinId="26" hidden="1" customBuiltin="1"/>
    <cellStyle name="Good" xfId="26804" builtinId="26" hidden="1" customBuiltin="1"/>
    <cellStyle name="Good" xfId="26833" builtinId="26" hidden="1" customBuiltin="1"/>
    <cellStyle name="Good" xfId="26960" builtinId="26" hidden="1" customBuiltin="1"/>
    <cellStyle name="Good" xfId="26983" builtinId="26" hidden="1" customBuiltin="1"/>
    <cellStyle name="Good" xfId="27004" builtinId="26" hidden="1" customBuiltin="1"/>
    <cellStyle name="Good" xfId="26651" builtinId="26" hidden="1" customBuiltin="1"/>
    <cellStyle name="Good" xfId="27046" builtinId="26" hidden="1" customBuiltin="1"/>
    <cellStyle name="Good" xfId="27073" builtinId="26" hidden="1" customBuiltin="1"/>
    <cellStyle name="Good" xfId="27104" builtinId="26" hidden="1" customBuiltin="1"/>
    <cellStyle name="Good" xfId="27134" builtinId="26" hidden="1" customBuiltin="1"/>
    <cellStyle name="Good" xfId="27161" builtinId="26" hidden="1" customBuiltin="1"/>
    <cellStyle name="Good" xfId="27038" builtinId="26" hidden="1" customBuiltin="1"/>
    <cellStyle name="Good" xfId="27059" builtinId="26" hidden="1" customBuiltin="1"/>
    <cellStyle name="Good" xfId="27087" builtinId="26" hidden="1" customBuiltin="1"/>
    <cellStyle name="Good" xfId="27202" builtinId="26" hidden="1" customBuiltin="1"/>
    <cellStyle name="Good" xfId="27224" builtinId="26" hidden="1" customBuiltin="1"/>
    <cellStyle name="Good" xfId="27245" builtinId="26" hidden="1" customBuiltin="1"/>
    <cellStyle name="Good" xfId="27269" builtinId="26" hidden="1" customBuiltin="1"/>
    <cellStyle name="Good" xfId="27306" builtinId="26" hidden="1" customBuiltin="1"/>
    <cellStyle name="Good" xfId="27333" builtinId="26" hidden="1" customBuiltin="1"/>
    <cellStyle name="Good" xfId="27364" builtinId="26" hidden="1" customBuiltin="1"/>
    <cellStyle name="Good" xfId="27394" builtinId="26" hidden="1" customBuiltin="1"/>
    <cellStyle name="Good" xfId="27421" builtinId="26" hidden="1" customBuiltin="1"/>
    <cellStyle name="Good" xfId="27298" builtinId="26" hidden="1" customBuiltin="1"/>
    <cellStyle name="Good" xfId="27319" builtinId="26" hidden="1" customBuiltin="1"/>
    <cellStyle name="Good" xfId="27347" builtinId="26" hidden="1" customBuiltin="1"/>
    <cellStyle name="Good" xfId="27462" builtinId="26" hidden="1" customBuiltin="1"/>
    <cellStyle name="Good" xfId="27484" builtinId="26" hidden="1" customBuiltin="1"/>
    <cellStyle name="Good" xfId="27505" builtinId="26" hidden="1" customBuiltin="1"/>
    <cellStyle name="Good" xfId="27526" builtinId="26" hidden="1" customBuiltin="1"/>
    <cellStyle name="Good" xfId="26571" builtinId="26" hidden="1" customBuiltin="1"/>
    <cellStyle name="Good" xfId="26547" builtinId="26" hidden="1" customBuiltin="1"/>
    <cellStyle name="Good" xfId="26551" builtinId="26" hidden="1" customBuiltin="1"/>
    <cellStyle name="Good" xfId="26574" builtinId="26" hidden="1" customBuiltin="1"/>
    <cellStyle name="Good" xfId="26625" builtinId="26" hidden="1" customBuiltin="1"/>
    <cellStyle name="Good" xfId="26530" builtinId="26" hidden="1" customBuiltin="1"/>
    <cellStyle name="Good" xfId="27579" builtinId="26" hidden="1" customBuiltin="1"/>
    <cellStyle name="Good" xfId="27600" builtinId="26" hidden="1" customBuiltin="1"/>
    <cellStyle name="Good" xfId="27623" builtinId="26" hidden="1" customBuiltin="1"/>
    <cellStyle name="Good" xfId="27644" builtinId="26" hidden="1" customBuiltin="1"/>
    <cellStyle name="Good" xfId="27665" builtinId="26" hidden="1" customBuiltin="1"/>
    <cellStyle name="Good" xfId="27546" builtinId="26" hidden="1" customBuiltin="1"/>
    <cellStyle name="Good" xfId="27697" builtinId="26" hidden="1" customBuiltin="1"/>
    <cellStyle name="Good" xfId="27725" builtinId="26" hidden="1" customBuiltin="1"/>
    <cellStyle name="Good" xfId="27759" builtinId="26" hidden="1" customBuiltin="1"/>
    <cellStyle name="Good" xfId="27789" builtinId="26" hidden="1" customBuiltin="1"/>
    <cellStyle name="Good" xfId="27820" builtinId="26" hidden="1" customBuiltin="1"/>
    <cellStyle name="Good" xfId="27690" builtinId="26" hidden="1" customBuiltin="1"/>
    <cellStyle name="Good" xfId="27710" builtinId="26" hidden="1" customBuiltin="1"/>
    <cellStyle name="Good" xfId="27739" builtinId="26" hidden="1" customBuiltin="1"/>
    <cellStyle name="Good" xfId="27865" builtinId="26" hidden="1" customBuiltin="1"/>
    <cellStyle name="Good" xfId="27887" builtinId="26" hidden="1" customBuiltin="1"/>
    <cellStyle name="Good" xfId="27908" builtinId="26" hidden="1" customBuiltin="1"/>
    <cellStyle name="Good" xfId="27561" builtinId="26" hidden="1" customBuiltin="1"/>
    <cellStyle name="Good" xfId="27948" builtinId="26" hidden="1" customBuiltin="1"/>
    <cellStyle name="Good" xfId="27975" builtinId="26" hidden="1" customBuiltin="1"/>
    <cellStyle name="Good" xfId="28006" builtinId="26" hidden="1" customBuiltin="1"/>
    <cellStyle name="Good" xfId="28035" builtinId="26" hidden="1" customBuiltin="1"/>
    <cellStyle name="Good" xfId="28062" builtinId="26" hidden="1" customBuiltin="1"/>
    <cellStyle name="Good" xfId="27941" builtinId="26" hidden="1" customBuiltin="1"/>
    <cellStyle name="Good" xfId="27961" builtinId="26" hidden="1" customBuiltin="1"/>
    <cellStyle name="Good" xfId="27989" builtinId="26" hidden="1" customBuiltin="1"/>
    <cellStyle name="Good" xfId="28103" builtinId="26" hidden="1" customBuiltin="1"/>
    <cellStyle name="Good" xfId="28124" builtinId="26" hidden="1" customBuiltin="1"/>
    <cellStyle name="Good" xfId="28145" builtinId="26" hidden="1" customBuiltin="1"/>
    <cellStyle name="Good" xfId="28169" builtinId="26" hidden="1" customBuiltin="1"/>
    <cellStyle name="Good" xfId="28204" builtinId="26" hidden="1" customBuiltin="1"/>
    <cellStyle name="Good" xfId="28231" builtinId="26" hidden="1" customBuiltin="1"/>
    <cellStyle name="Good" xfId="28262" builtinId="26" hidden="1" customBuiltin="1"/>
    <cellStyle name="Good" xfId="28291" builtinId="26" hidden="1" customBuiltin="1"/>
    <cellStyle name="Good" xfId="28318" builtinId="26" hidden="1" customBuiltin="1"/>
    <cellStyle name="Good" xfId="28197" builtinId="26" hidden="1" customBuiltin="1"/>
    <cellStyle name="Good" xfId="28217" builtinId="26" hidden="1" customBuiltin="1"/>
    <cellStyle name="Good" xfId="28245" builtinId="26" hidden="1" customBuiltin="1"/>
    <cellStyle name="Good" xfId="28359" builtinId="26" hidden="1" customBuiltin="1"/>
    <cellStyle name="Good" xfId="28380" builtinId="26" hidden="1" customBuiltin="1"/>
    <cellStyle name="Good" xfId="28401" builtinId="26" hidden="1" customBuiltin="1"/>
    <cellStyle name="Good" xfId="28422" builtinId="26" hidden="1" customBuiltin="1"/>
    <cellStyle name="Heading 1" xfId="2" builtinId="16" customBuiltin="1"/>
    <cellStyle name="Heading 2" xfId="3" builtinId="17" customBuiltin="1"/>
    <cellStyle name="Heading 3" xfId="4" builtinId="18" customBuiltin="1"/>
    <cellStyle name="Heading 4" xfId="8" builtinId="19" hidden="1" customBuiltin="1"/>
    <cellStyle name="Heading 4" xfId="58" builtinId="19" hidden="1" customBuiltin="1"/>
    <cellStyle name="Heading 4" xfId="93" builtinId="19" hidden="1" customBuiltin="1"/>
    <cellStyle name="Heading 4" xfId="135" builtinId="19" hidden="1" customBuiltin="1"/>
    <cellStyle name="Heading 4" xfId="178" builtinId="19" hidden="1" customBuiltin="1"/>
    <cellStyle name="Heading 4" xfId="212" builtinId="19" hidden="1" customBuiltin="1"/>
    <cellStyle name="Heading 4" xfId="249" builtinId="19" hidden="1" customBuiltin="1"/>
    <cellStyle name="Heading 4" xfId="286" builtinId="19" hidden="1" customBuiltin="1"/>
    <cellStyle name="Heading 4" xfId="320" builtinId="19" hidden="1" customBuiltin="1"/>
    <cellStyle name="Heading 4" xfId="355" builtinId="19" hidden="1" customBuiltin="1"/>
    <cellStyle name="Heading 4" xfId="443" builtinId="19" hidden="1" customBuiltin="1"/>
    <cellStyle name="Heading 4" xfId="477" builtinId="19" hidden="1" customBuiltin="1"/>
    <cellStyle name="Heading 4" xfId="513" builtinId="19" hidden="1" customBuiltin="1"/>
    <cellStyle name="Heading 4" xfId="549" builtinId="19" hidden="1" customBuiltin="1"/>
    <cellStyle name="Heading 4" xfId="583" builtinId="19" hidden="1" customBuiltin="1"/>
    <cellStyle name="Heading 4" xfId="511" builtinId="19" hidden="1" customBuiltin="1"/>
    <cellStyle name="Heading 4" xfId="634" builtinId="19" hidden="1" customBuiltin="1"/>
    <cellStyle name="Heading 4" xfId="668" builtinId="19" hidden="1" customBuiltin="1"/>
    <cellStyle name="Heading 4" xfId="705" builtinId="19" hidden="1" customBuiltin="1"/>
    <cellStyle name="Heading 4" xfId="741" builtinId="19" hidden="1" customBuiltin="1"/>
    <cellStyle name="Heading 4" xfId="775" builtinId="19" hidden="1" customBuiltin="1"/>
    <cellStyle name="Heading 4" xfId="619" builtinId="19" hidden="1" customBuiltin="1"/>
    <cellStyle name="Heading 4" xfId="684" builtinId="19" hidden="1" customBuiltin="1"/>
    <cellStyle name="Heading 4" xfId="721" builtinId="19" hidden="1" customBuiltin="1"/>
    <cellStyle name="Heading 4" xfId="836" builtinId="19" hidden="1" customBuiltin="1"/>
    <cellStyle name="Heading 4" xfId="873" builtinId="19" hidden="1" customBuiltin="1"/>
    <cellStyle name="Heading 4" xfId="908" builtinId="19" hidden="1" customBuiltin="1"/>
    <cellStyle name="Heading 4" xfId="421" builtinId="19" hidden="1" customBuiltin="1"/>
    <cellStyle name="Heading 4" xfId="971" builtinId="19" hidden="1" customBuiltin="1"/>
    <cellStyle name="Heading 4" xfId="1004" builtinId="19" hidden="1" customBuiltin="1"/>
    <cellStyle name="Heading 4" xfId="1038" builtinId="19" hidden="1" customBuiltin="1"/>
    <cellStyle name="Heading 4" xfId="1072" builtinId="19" hidden="1" customBuiltin="1"/>
    <cellStyle name="Heading 4" xfId="1102" builtinId="19" hidden="1" customBuiltin="1"/>
    <cellStyle name="Heading 4" xfId="958" builtinId="19" hidden="1" customBuiltin="1"/>
    <cellStyle name="Heading 4" xfId="1020" builtinId="19" hidden="1" customBuiltin="1"/>
    <cellStyle name="Heading 4" xfId="1054" builtinId="19" hidden="1" customBuiltin="1"/>
    <cellStyle name="Heading 4" xfId="1158" builtinId="19" hidden="1" customBuiltin="1"/>
    <cellStyle name="Heading 4" xfId="1194" builtinId="19" hidden="1" customBuiltin="1"/>
    <cellStyle name="Heading 4" xfId="1228" builtinId="19" hidden="1" customBuiltin="1"/>
    <cellStyle name="Heading 4" xfId="1268" builtinId="19" hidden="1" customBuiltin="1"/>
    <cellStyle name="Heading 4" xfId="1313" builtinId="19" hidden="1" customBuiltin="1"/>
    <cellStyle name="Heading 4" xfId="1346" builtinId="19" hidden="1" customBuiltin="1"/>
    <cellStyle name="Heading 4" xfId="1380" builtinId="19" hidden="1" customBuiltin="1"/>
    <cellStyle name="Heading 4" xfId="1414" builtinId="19" hidden="1" customBuiltin="1"/>
    <cellStyle name="Heading 4" xfId="1444" builtinId="19" hidden="1" customBuiltin="1"/>
    <cellStyle name="Heading 4" xfId="1300" builtinId="19" hidden="1" customBuiltin="1"/>
    <cellStyle name="Heading 4" xfId="1362" builtinId="19" hidden="1" customBuiltin="1"/>
    <cellStyle name="Heading 4" xfId="1396" builtinId="19" hidden="1" customBuiltin="1"/>
    <cellStyle name="Heading 4" xfId="1500" builtinId="19" hidden="1" customBuiltin="1"/>
    <cellStyle name="Heading 4" xfId="1536" builtinId="19" hidden="1" customBuiltin="1"/>
    <cellStyle name="Heading 4" xfId="1570" builtinId="19" hidden="1" customBuiltin="1"/>
    <cellStyle name="Heading 4" xfId="1605" builtinId="19" hidden="1" customBuiltin="1"/>
    <cellStyle name="Heading 4" xfId="1726" builtinId="19" hidden="1" customBuiltin="1"/>
    <cellStyle name="Heading 4" xfId="1747" builtinId="19" hidden="1" customBuiltin="1"/>
    <cellStyle name="Heading 4" xfId="1769" builtinId="19" hidden="1" customBuiltin="1"/>
    <cellStyle name="Heading 4" xfId="1791" builtinId="19" hidden="1" customBuiltin="1"/>
    <cellStyle name="Heading 4" xfId="1812" builtinId="19" hidden="1" customBuiltin="1"/>
    <cellStyle name="Heading 4" xfId="1837" builtinId="19" hidden="1" customBuiltin="1"/>
    <cellStyle name="Heading 4" xfId="2016" builtinId="19" hidden="1" customBuiltin="1"/>
    <cellStyle name="Heading 4" xfId="2037" builtinId="19" hidden="1" customBuiltin="1"/>
    <cellStyle name="Heading 4" xfId="2060" builtinId="19" hidden="1" customBuiltin="1"/>
    <cellStyle name="Heading 4" xfId="2082" builtinId="19" hidden="1" customBuiltin="1"/>
    <cellStyle name="Heading 4" xfId="2103" builtinId="19" hidden="1" customBuiltin="1"/>
    <cellStyle name="Heading 4" xfId="2058" builtinId="19" hidden="1" customBuiltin="1"/>
    <cellStyle name="Heading 4" xfId="2136" builtinId="19" hidden="1" customBuiltin="1"/>
    <cellStyle name="Heading 4" xfId="2164" builtinId="19" hidden="1" customBuiltin="1"/>
    <cellStyle name="Heading 4" xfId="2198" builtinId="19" hidden="1" customBuiltin="1"/>
    <cellStyle name="Heading 4" xfId="2229" builtinId="19" hidden="1" customBuiltin="1"/>
    <cellStyle name="Heading 4" xfId="2260" builtinId="19" hidden="1" customBuiltin="1"/>
    <cellStyle name="Heading 4" xfId="2125" builtinId="19" hidden="1" customBuiltin="1"/>
    <cellStyle name="Heading 4" xfId="2180" builtinId="19" hidden="1" customBuiltin="1"/>
    <cellStyle name="Heading 4" xfId="2214" builtinId="19" hidden="1" customBuiltin="1"/>
    <cellStyle name="Heading 4" xfId="2305" builtinId="19" hidden="1" customBuiltin="1"/>
    <cellStyle name="Heading 4" xfId="2328" builtinId="19" hidden="1" customBuiltin="1"/>
    <cellStyle name="Heading 4" xfId="2349" builtinId="19" hidden="1" customBuiltin="1"/>
    <cellStyle name="Heading 4" xfId="2002" builtinId="19" hidden="1" customBuiltin="1"/>
    <cellStyle name="Heading 4" xfId="2391" builtinId="19" hidden="1" customBuiltin="1"/>
    <cellStyle name="Heading 4" xfId="2418" builtinId="19" hidden="1" customBuiltin="1"/>
    <cellStyle name="Heading 4" xfId="2449" builtinId="19" hidden="1" customBuiltin="1"/>
    <cellStyle name="Heading 4" xfId="2479" builtinId="19" hidden="1" customBuiltin="1"/>
    <cellStyle name="Heading 4" xfId="2506" builtinId="19" hidden="1" customBuiltin="1"/>
    <cellStyle name="Heading 4" xfId="2382" builtinId="19" hidden="1" customBuiltin="1"/>
    <cellStyle name="Heading 4" xfId="2434" builtinId="19" hidden="1" customBuiltin="1"/>
    <cellStyle name="Heading 4" xfId="2465" builtinId="19" hidden="1" customBuiltin="1"/>
    <cellStyle name="Heading 4" xfId="2547" builtinId="19" hidden="1" customBuiltin="1"/>
    <cellStyle name="Heading 4" xfId="2569" builtinId="19" hidden="1" customBuiltin="1"/>
    <cellStyle name="Heading 4" xfId="2590" builtinId="19" hidden="1" customBuiltin="1"/>
    <cellStyle name="Heading 4" xfId="2614" builtinId="19" hidden="1" customBuiltin="1"/>
    <cellStyle name="Heading 4" xfId="2651" builtinId="19" hidden="1" customBuiltin="1"/>
    <cellStyle name="Heading 4" xfId="2678" builtinId="19" hidden="1" customBuiltin="1"/>
    <cellStyle name="Heading 4" xfId="2709" builtinId="19" hidden="1" customBuiltin="1"/>
    <cellStyle name="Heading 4" xfId="2739" builtinId="19" hidden="1" customBuiltin="1"/>
    <cellStyle name="Heading 4" xfId="2766" builtinId="19" hidden="1" customBuiltin="1"/>
    <cellStyle name="Heading 4" xfId="2642" builtinId="19" hidden="1" customBuiltin="1"/>
    <cellStyle name="Heading 4" xfId="2694" builtinId="19" hidden="1" customBuiltin="1"/>
    <cellStyle name="Heading 4" xfId="2725" builtinId="19" hidden="1" customBuiltin="1"/>
    <cellStyle name="Heading 4" xfId="2807" builtinId="19" hidden="1" customBuiltin="1"/>
    <cellStyle name="Heading 4" xfId="2829" builtinId="19" hidden="1" customBuiltin="1"/>
    <cellStyle name="Heading 4" xfId="2850" builtinId="19" hidden="1" customBuiltin="1"/>
    <cellStyle name="Heading 4" xfId="2871" builtinId="19" hidden="1" customBuiltin="1"/>
    <cellStyle name="Heading 4" xfId="1958" builtinId="19" hidden="1" customBuiltin="1"/>
    <cellStyle name="Heading 4" xfId="1879" builtinId="19" hidden="1" customBuiltin="1"/>
    <cellStyle name="Heading 4" xfId="1913" builtinId="19" hidden="1" customBuiltin="1"/>
    <cellStyle name="Heading 4" xfId="1939" builtinId="19" hidden="1" customBuiltin="1"/>
    <cellStyle name="Heading 4" xfId="1928" builtinId="19" hidden="1" customBuiltin="1"/>
    <cellStyle name="Heading 4" xfId="1868" builtinId="19" hidden="1" customBuiltin="1"/>
    <cellStyle name="Heading 4" xfId="3023" builtinId="19" hidden="1" customBuiltin="1"/>
    <cellStyle name="Heading 4" xfId="3044" builtinId="19" hidden="1" customBuiltin="1"/>
    <cellStyle name="Heading 4" xfId="3067" builtinId="19" hidden="1" customBuiltin="1"/>
    <cellStyle name="Heading 4" xfId="3088" builtinId="19" hidden="1" customBuiltin="1"/>
    <cellStyle name="Heading 4" xfId="3109" builtinId="19" hidden="1" customBuiltin="1"/>
    <cellStyle name="Heading 4" xfId="3065" builtinId="19" hidden="1" customBuiltin="1"/>
    <cellStyle name="Heading 4" xfId="3141" builtinId="19" hidden="1" customBuiltin="1"/>
    <cellStyle name="Heading 4" xfId="3169" builtinId="19" hidden="1" customBuiltin="1"/>
    <cellStyle name="Heading 4" xfId="3203" builtinId="19" hidden="1" customBuiltin="1"/>
    <cellStyle name="Heading 4" xfId="3233" builtinId="19" hidden="1" customBuiltin="1"/>
    <cellStyle name="Heading 4" xfId="3264" builtinId="19" hidden="1" customBuiltin="1"/>
    <cellStyle name="Heading 4" xfId="3131" builtinId="19" hidden="1" customBuiltin="1"/>
    <cellStyle name="Heading 4" xfId="3185" builtinId="19" hidden="1" customBuiltin="1"/>
    <cellStyle name="Heading 4" xfId="3219" builtinId="19" hidden="1" customBuiltin="1"/>
    <cellStyle name="Heading 4" xfId="3309" builtinId="19" hidden="1" customBuiltin="1"/>
    <cellStyle name="Heading 4" xfId="3331" builtinId="19" hidden="1" customBuiltin="1"/>
    <cellStyle name="Heading 4" xfId="3352" builtinId="19" hidden="1" customBuiltin="1"/>
    <cellStyle name="Heading 4" xfId="3011" builtinId="19" hidden="1" customBuiltin="1"/>
    <cellStyle name="Heading 4" xfId="3392" builtinId="19" hidden="1" customBuiltin="1"/>
    <cellStyle name="Heading 4" xfId="3419" builtinId="19" hidden="1" customBuiltin="1"/>
    <cellStyle name="Heading 4" xfId="3450" builtinId="19" hidden="1" customBuiltin="1"/>
    <cellStyle name="Heading 4" xfId="3479" builtinId="19" hidden="1" customBuiltin="1"/>
    <cellStyle name="Heading 4" xfId="3506" builtinId="19" hidden="1" customBuiltin="1"/>
    <cellStyle name="Heading 4" xfId="3384" builtinId="19" hidden="1" customBuiltin="1"/>
    <cellStyle name="Heading 4" xfId="3435" builtinId="19" hidden="1" customBuiltin="1"/>
    <cellStyle name="Heading 4" xfId="3466" builtinId="19" hidden="1" customBuiltin="1"/>
    <cellStyle name="Heading 4" xfId="3547" builtinId="19" hidden="1" customBuiltin="1"/>
    <cellStyle name="Heading 4" xfId="3568" builtinId="19" hidden="1" customBuiltin="1"/>
    <cellStyle name="Heading 4" xfId="3589" builtinId="19" hidden="1" customBuiltin="1"/>
    <cellStyle name="Heading 4" xfId="3613" builtinId="19" hidden="1" customBuiltin="1"/>
    <cellStyle name="Heading 4" xfId="3648" builtinId="19" hidden="1" customBuiltin="1"/>
    <cellStyle name="Heading 4" xfId="3675" builtinId="19" hidden="1" customBuiltin="1"/>
    <cellStyle name="Heading 4" xfId="3706" builtinId="19" hidden="1" customBuiltin="1"/>
    <cellStyle name="Heading 4" xfId="3735" builtinId="19" hidden="1" customBuiltin="1"/>
    <cellStyle name="Heading 4" xfId="3762" builtinId="19" hidden="1" customBuiltin="1"/>
    <cellStyle name="Heading 4" xfId="3640" builtinId="19" hidden="1" customBuiltin="1"/>
    <cellStyle name="Heading 4" xfId="3691" builtinId="19" hidden="1" customBuiltin="1"/>
    <cellStyle name="Heading 4" xfId="3722" builtinId="19" hidden="1" customBuiltin="1"/>
    <cellStyle name="Heading 4" xfId="3803" builtinId="19" hidden="1" customBuiltin="1"/>
    <cellStyle name="Heading 4" xfId="3824" builtinId="19" hidden="1" customBuiltin="1"/>
    <cellStyle name="Heading 4" xfId="3845" builtinId="19" hidden="1" customBuiltin="1"/>
    <cellStyle name="Heading 4" xfId="3866" builtinId="19" hidden="1" customBuiltin="1"/>
    <cellStyle name="Heading 4" xfId="3906" builtinId="19" hidden="1" customBuiltin="1"/>
    <cellStyle name="Heading 4" xfId="3940" builtinId="19" hidden="1" customBuiltin="1"/>
    <cellStyle name="Heading 4" xfId="3977" builtinId="19" hidden="1" customBuiltin="1"/>
    <cellStyle name="Heading 4" xfId="4014" builtinId="19" hidden="1" customBuiltin="1"/>
    <cellStyle name="Heading 4" xfId="4048" builtinId="19" hidden="1" customBuiltin="1"/>
    <cellStyle name="Heading 4" xfId="4246" builtinId="19" hidden="1" customBuiltin="1"/>
    <cellStyle name="Heading 4" xfId="6381" builtinId="19" hidden="1" customBuiltin="1"/>
    <cellStyle name="Heading 4" xfId="6405" builtinId="19" hidden="1" customBuiltin="1"/>
    <cellStyle name="Heading 4" xfId="6433" builtinId="19" hidden="1" customBuiltin="1"/>
    <cellStyle name="Heading 4" xfId="6459" builtinId="19" hidden="1" customBuiltin="1"/>
    <cellStyle name="Heading 4" xfId="6482" builtinId="19" hidden="1" customBuiltin="1"/>
    <cellStyle name="Heading 4" xfId="6430" builtinId="19" hidden="1" customBuiltin="1"/>
    <cellStyle name="Heading 4" xfId="6522" builtinId="19" hidden="1" customBuiltin="1"/>
    <cellStyle name="Heading 4" xfId="6556" builtinId="19" hidden="1" customBuiltin="1"/>
    <cellStyle name="Heading 4" xfId="6593" builtinId="19" hidden="1" customBuiltin="1"/>
    <cellStyle name="Heading 4" xfId="6630" builtinId="19" hidden="1" customBuiltin="1"/>
    <cellStyle name="Heading 4" xfId="6665" builtinId="19" hidden="1" customBuiltin="1"/>
    <cellStyle name="Heading 4" xfId="6507" builtinId="19" hidden="1" customBuiltin="1"/>
    <cellStyle name="Heading 4" xfId="6572" builtinId="19" hidden="1" customBuiltin="1"/>
    <cellStyle name="Heading 4" xfId="6609" builtinId="19" hidden="1" customBuiltin="1"/>
    <cellStyle name="Heading 4" xfId="6726" builtinId="19" hidden="1" customBuiltin="1"/>
    <cellStyle name="Heading 4" xfId="6763" builtinId="19" hidden="1" customBuiltin="1"/>
    <cellStyle name="Heading 4" xfId="6798" builtinId="19" hidden="1" customBuiltin="1"/>
    <cellStyle name="Heading 4" xfId="6361" builtinId="19" hidden="1" customBuiltin="1"/>
    <cellStyle name="Heading 4" xfId="6861" builtinId="19" hidden="1" customBuiltin="1"/>
    <cellStyle name="Heading 4" xfId="6894" builtinId="19" hidden="1" customBuiltin="1"/>
    <cellStyle name="Heading 4" xfId="6929" builtinId="19" hidden="1" customBuiltin="1"/>
    <cellStyle name="Heading 4" xfId="6963" builtinId="19" hidden="1" customBuiltin="1"/>
    <cellStyle name="Heading 4" xfId="6993" builtinId="19" hidden="1" customBuiltin="1"/>
    <cellStyle name="Heading 4" xfId="6848" builtinId="19" hidden="1" customBuiltin="1"/>
    <cellStyle name="Heading 4" xfId="6910" builtinId="19" hidden="1" customBuiltin="1"/>
    <cellStyle name="Heading 4" xfId="6945" builtinId="19" hidden="1" customBuiltin="1"/>
    <cellStyle name="Heading 4" xfId="7049" builtinId="19" hidden="1" customBuiltin="1"/>
    <cellStyle name="Heading 4" xfId="7085" builtinId="19" hidden="1" customBuiltin="1"/>
    <cellStyle name="Heading 4" xfId="7119" builtinId="19" hidden="1" customBuiltin="1"/>
    <cellStyle name="Heading 4" xfId="7159" builtinId="19" hidden="1" customBuiltin="1"/>
    <cellStyle name="Heading 4" xfId="7205" builtinId="19" hidden="1" customBuiltin="1"/>
    <cellStyle name="Heading 4" xfId="7239" builtinId="19" hidden="1" customBuiltin="1"/>
    <cellStyle name="Heading 4" xfId="7274" builtinId="19" hidden="1" customBuiltin="1"/>
    <cellStyle name="Heading 4" xfId="7308" builtinId="19" hidden="1" customBuiltin="1"/>
    <cellStyle name="Heading 4" xfId="7338" builtinId="19" hidden="1" customBuiltin="1"/>
    <cellStyle name="Heading 4" xfId="7191" builtinId="19" hidden="1" customBuiltin="1"/>
    <cellStyle name="Heading 4" xfId="7255" builtinId="19" hidden="1" customBuiltin="1"/>
    <cellStyle name="Heading 4" xfId="7290" builtinId="19" hidden="1" customBuiltin="1"/>
    <cellStyle name="Heading 4" xfId="7395" builtinId="19" hidden="1" customBuiltin="1"/>
    <cellStyle name="Heading 4" xfId="7431" builtinId="19" hidden="1" customBuiltin="1"/>
    <cellStyle name="Heading 4" xfId="7465" builtinId="19" hidden="1" customBuiltin="1"/>
    <cellStyle name="Heading 4" xfId="7514" builtinId="19" hidden="1" customBuiltin="1"/>
    <cellStyle name="Heading 4" xfId="7967" builtinId="19" hidden="1" customBuiltin="1"/>
    <cellStyle name="Heading 4" xfId="7988" builtinId="19" hidden="1" customBuiltin="1"/>
    <cellStyle name="Heading 4" xfId="8011" builtinId="19" hidden="1" customBuiltin="1"/>
    <cellStyle name="Heading 4" xfId="8034" builtinId="19" hidden="1" customBuiltin="1"/>
    <cellStyle name="Heading 4" xfId="8055" builtinId="19" hidden="1" customBuiltin="1"/>
    <cellStyle name="Heading 4" xfId="8099" builtinId="19" hidden="1" customBuiltin="1"/>
    <cellStyle name="Heading 4" xfId="8564" builtinId="19" hidden="1" customBuiltin="1"/>
    <cellStyle name="Heading 4" xfId="8588" builtinId="19" hidden="1" customBuiltin="1"/>
    <cellStyle name="Heading 4" xfId="8615" builtinId="19" hidden="1" customBuiltin="1"/>
    <cellStyle name="Heading 4" xfId="8639" builtinId="19" hidden="1" customBuiltin="1"/>
    <cellStyle name="Heading 4" xfId="8665" builtinId="19" hidden="1" customBuiltin="1"/>
    <cellStyle name="Heading 4" xfId="8613" builtinId="19" hidden="1" customBuiltin="1"/>
    <cellStyle name="Heading 4" xfId="8700" builtinId="19" hidden="1" customBuiltin="1"/>
    <cellStyle name="Heading 4" xfId="8729" builtinId="19" hidden="1" customBuiltin="1"/>
    <cellStyle name="Heading 4" xfId="8764" builtinId="19" hidden="1" customBuiltin="1"/>
    <cellStyle name="Heading 4" xfId="8797" builtinId="19" hidden="1" customBuiltin="1"/>
    <cellStyle name="Heading 4" xfId="8829" builtinId="19" hidden="1" customBuiltin="1"/>
    <cellStyle name="Heading 4" xfId="8689" builtinId="19" hidden="1" customBuiltin="1"/>
    <cellStyle name="Heading 4" xfId="8745" builtinId="19" hidden="1" customBuiltin="1"/>
    <cellStyle name="Heading 4" xfId="8780" builtinId="19" hidden="1" customBuiltin="1"/>
    <cellStyle name="Heading 4" xfId="8878" builtinId="19" hidden="1" customBuiltin="1"/>
    <cellStyle name="Heading 4" xfId="8903" builtinId="19" hidden="1" customBuiltin="1"/>
    <cellStyle name="Heading 4" xfId="8927" builtinId="19" hidden="1" customBuiltin="1"/>
    <cellStyle name="Heading 4" xfId="8550" builtinId="19" hidden="1" customBuiltin="1"/>
    <cellStyle name="Heading 4" xfId="8972" builtinId="19" hidden="1" customBuiltin="1"/>
    <cellStyle name="Heading 4" xfId="9003" builtinId="19" hidden="1" customBuiltin="1"/>
    <cellStyle name="Heading 4" xfId="9035" builtinId="19" hidden="1" customBuiltin="1"/>
    <cellStyle name="Heading 4" xfId="9067" builtinId="19" hidden="1" customBuiltin="1"/>
    <cellStyle name="Heading 4" xfId="9094" builtinId="19" hidden="1" customBuiltin="1"/>
    <cellStyle name="Heading 4" xfId="8962" builtinId="19" hidden="1" customBuiltin="1"/>
    <cellStyle name="Heading 4" xfId="9019" builtinId="19" hidden="1" customBuiltin="1"/>
    <cellStyle name="Heading 4" xfId="9051" builtinId="19" hidden="1" customBuiltin="1"/>
    <cellStyle name="Heading 4" xfId="9141" builtinId="19" hidden="1" customBuiltin="1"/>
    <cellStyle name="Heading 4" xfId="9165" builtinId="19" hidden="1" customBuiltin="1"/>
    <cellStyle name="Heading 4" xfId="9191" builtinId="19" hidden="1" customBuiltin="1"/>
    <cellStyle name="Heading 4" xfId="9219" builtinId="19" hidden="1" customBuiltin="1"/>
    <cellStyle name="Heading 4" xfId="9258" builtinId="19" hidden="1" customBuiltin="1"/>
    <cellStyle name="Heading 4" xfId="9288" builtinId="19" hidden="1" customBuiltin="1"/>
    <cellStyle name="Heading 4" xfId="9320" builtinId="19" hidden="1" customBuiltin="1"/>
    <cellStyle name="Heading 4" xfId="9352" builtinId="19" hidden="1" customBuiltin="1"/>
    <cellStyle name="Heading 4" xfId="9379" builtinId="19" hidden="1" customBuiltin="1"/>
    <cellStyle name="Heading 4" xfId="9248" builtinId="19" hidden="1" customBuiltin="1"/>
    <cellStyle name="Heading 4" xfId="9304" builtinId="19" hidden="1" customBuiltin="1"/>
    <cellStyle name="Heading 4" xfId="9336" builtinId="19" hidden="1" customBuiltin="1"/>
    <cellStyle name="Heading 4" xfId="9425" builtinId="19" hidden="1" customBuiltin="1"/>
    <cellStyle name="Heading 4" xfId="9449" builtinId="19" hidden="1" customBuiltin="1"/>
    <cellStyle name="Heading 4" xfId="9474" builtinId="19" hidden="1" customBuiltin="1"/>
    <cellStyle name="Heading 4" xfId="9497" builtinId="19" hidden="1" customBuiltin="1"/>
    <cellStyle name="Heading 4" xfId="8469" builtinId="19" hidden="1" customBuiltin="1"/>
    <cellStyle name="Heading 4" xfId="8199" builtinId="19" hidden="1" customBuiltin="1"/>
    <cellStyle name="Heading 4" xfId="8351" builtinId="19" hidden="1" customBuiltin="1"/>
    <cellStyle name="Heading 4" xfId="8430" builtinId="19" hidden="1" customBuiltin="1"/>
    <cellStyle name="Heading 4" xfId="8386" builtinId="19" hidden="1" customBuiltin="1"/>
    <cellStyle name="Heading 4" xfId="8166" builtinId="19" hidden="1" customBuiltin="1"/>
    <cellStyle name="Heading 4" xfId="9665" builtinId="19" hidden="1" customBuiltin="1"/>
    <cellStyle name="Heading 4" xfId="9686" builtinId="19" hidden="1" customBuiltin="1"/>
    <cellStyle name="Heading 4" xfId="9709" builtinId="19" hidden="1" customBuiltin="1"/>
    <cellStyle name="Heading 4" xfId="9730" builtinId="19" hidden="1" customBuiltin="1"/>
    <cellStyle name="Heading 4" xfId="9751" builtinId="19" hidden="1" customBuiltin="1"/>
    <cellStyle name="Heading 4" xfId="9707" builtinId="19" hidden="1" customBuiltin="1"/>
    <cellStyle name="Heading 4" xfId="9784" builtinId="19" hidden="1" customBuiltin="1"/>
    <cellStyle name="Heading 4" xfId="9814" builtinId="19" hidden="1" customBuiltin="1"/>
    <cellStyle name="Heading 4" xfId="9848" builtinId="19" hidden="1" customBuiltin="1"/>
    <cellStyle name="Heading 4" xfId="9880" builtinId="19" hidden="1" customBuiltin="1"/>
    <cellStyle name="Heading 4" xfId="9911" builtinId="19" hidden="1" customBuiltin="1"/>
    <cellStyle name="Heading 4" xfId="9773" builtinId="19" hidden="1" customBuiltin="1"/>
    <cellStyle name="Heading 4" xfId="9830" builtinId="19" hidden="1" customBuiltin="1"/>
    <cellStyle name="Heading 4" xfId="9864" builtinId="19" hidden="1" customBuiltin="1"/>
    <cellStyle name="Heading 4" xfId="9962" builtinId="19" hidden="1" customBuiltin="1"/>
    <cellStyle name="Heading 4" xfId="9987" builtinId="19" hidden="1" customBuiltin="1"/>
    <cellStyle name="Heading 4" xfId="10011" builtinId="19" hidden="1" customBuiltin="1"/>
    <cellStyle name="Heading 4" xfId="9651" builtinId="19" hidden="1" customBuiltin="1"/>
    <cellStyle name="Heading 4" xfId="10054" builtinId="19" hidden="1" customBuiltin="1"/>
    <cellStyle name="Heading 4" xfId="10082" builtinId="19" hidden="1" customBuiltin="1"/>
    <cellStyle name="Heading 4" xfId="10113" builtinId="19" hidden="1" customBuiltin="1"/>
    <cellStyle name="Heading 4" xfId="10143" builtinId="19" hidden="1" customBuiltin="1"/>
    <cellStyle name="Heading 4" xfId="10170" builtinId="19" hidden="1" customBuiltin="1"/>
    <cellStyle name="Heading 4" xfId="10046" builtinId="19" hidden="1" customBuiltin="1"/>
    <cellStyle name="Heading 4" xfId="10098" builtinId="19" hidden="1" customBuiltin="1"/>
    <cellStyle name="Heading 4" xfId="10129" builtinId="19" hidden="1" customBuiltin="1"/>
    <cellStyle name="Heading 4" xfId="10217" builtinId="19" hidden="1" customBuiltin="1"/>
    <cellStyle name="Heading 4" xfId="10240" builtinId="19" hidden="1" customBuiltin="1"/>
    <cellStyle name="Heading 4" xfId="10265" builtinId="19" hidden="1" customBuiltin="1"/>
    <cellStyle name="Heading 4" xfId="10292" builtinId="19" hidden="1" customBuiltin="1"/>
    <cellStyle name="Heading 4" xfId="10331" builtinId="19" hidden="1" customBuiltin="1"/>
    <cellStyle name="Heading 4" xfId="10360" builtinId="19" hidden="1" customBuiltin="1"/>
    <cellStyle name="Heading 4" xfId="10392" builtinId="19" hidden="1" customBuiltin="1"/>
    <cellStyle name="Heading 4" xfId="10423" builtinId="19" hidden="1" customBuiltin="1"/>
    <cellStyle name="Heading 4" xfId="10450" builtinId="19" hidden="1" customBuiltin="1"/>
    <cellStyle name="Heading 4" xfId="10322" builtinId="19" hidden="1" customBuiltin="1"/>
    <cellStyle name="Heading 4" xfId="10376" builtinId="19" hidden="1" customBuiltin="1"/>
    <cellStyle name="Heading 4" xfId="10408" builtinId="19" hidden="1" customBuiltin="1"/>
    <cellStyle name="Heading 4" xfId="10496" builtinId="19" hidden="1" customBuiltin="1"/>
    <cellStyle name="Heading 4" xfId="10520" builtinId="19" hidden="1" customBuiltin="1"/>
    <cellStyle name="Heading 4" xfId="10543" builtinId="19" hidden="1" customBuiltin="1"/>
    <cellStyle name="Heading 4" xfId="10573" builtinId="19" hidden="1" customBuiltin="1"/>
    <cellStyle name="Heading 4" xfId="10671" builtinId="19" hidden="1" customBuiltin="1"/>
    <cellStyle name="Heading 4" xfId="10764" builtinId="19" hidden="1" customBuiltin="1"/>
    <cellStyle name="Heading 4" xfId="4826" builtinId="19" hidden="1" customBuiltin="1"/>
    <cellStyle name="Heading 4" xfId="10835" builtinId="19" hidden="1" customBuiltin="1"/>
    <cellStyle name="Heading 4" xfId="5599" builtinId="19" hidden="1" customBuiltin="1"/>
    <cellStyle name="Heading 4" xfId="6306" builtinId="19" hidden="1" customBuiltin="1"/>
    <cellStyle name="Heading 4" xfId="7807" builtinId="19" hidden="1" customBuiltin="1"/>
    <cellStyle name="Heading 4" xfId="7816" builtinId="19" hidden="1" customBuiltin="1"/>
    <cellStyle name="Heading 4" xfId="7578" builtinId="19" hidden="1" customBuiltin="1"/>
    <cellStyle name="Heading 4" xfId="4720" builtinId="19" hidden="1" customBuiltin="1"/>
    <cellStyle name="Heading 4" xfId="4840" builtinId="19" hidden="1" customBuiltin="1"/>
    <cellStyle name="Heading 4" xfId="4770" builtinId="19" hidden="1" customBuiltin="1"/>
    <cellStyle name="Heading 4" xfId="5820" builtinId="19" hidden="1" customBuiltin="1"/>
    <cellStyle name="Heading 4" xfId="5074" builtinId="19" hidden="1" customBuiltin="1"/>
    <cellStyle name="Heading 4" xfId="5016" builtinId="19" hidden="1" customBuiltin="1"/>
    <cellStyle name="Heading 4" xfId="7742" builtinId="19" hidden="1" customBuiltin="1"/>
    <cellStyle name="Heading 4" xfId="7502" builtinId="19" hidden="1" customBuiltin="1"/>
    <cellStyle name="Heading 4" xfId="4085" builtinId="19" hidden="1" customBuiltin="1"/>
    <cellStyle name="Heading 4" xfId="4408" builtinId="19" hidden="1" customBuiltin="1"/>
    <cellStyle name="Heading 4" xfId="4821" builtinId="19" hidden="1" customBuiltin="1"/>
    <cellStyle name="Heading 4" xfId="4829" builtinId="19" hidden="1" customBuiltin="1"/>
    <cellStyle name="Heading 4" xfId="10615" builtinId="19" hidden="1" customBuiltin="1"/>
    <cellStyle name="Heading 4" xfId="4543" builtinId="19" hidden="1" customBuiltin="1"/>
    <cellStyle name="Heading 4" xfId="5946" builtinId="19" hidden="1" customBuiltin="1"/>
    <cellStyle name="Heading 4" xfId="7712" builtinId="19" hidden="1" customBuiltin="1"/>
    <cellStyle name="Heading 4" xfId="8231" builtinId="19" hidden="1" customBuiltin="1"/>
    <cellStyle name="Heading 4" xfId="5699" builtinId="19" hidden="1" customBuiltin="1"/>
    <cellStyle name="Heading 4" xfId="7572" builtinId="19" hidden="1" customBuiltin="1"/>
    <cellStyle name="Heading 4" xfId="7800" builtinId="19" hidden="1" customBuiltin="1"/>
    <cellStyle name="Heading 4" xfId="8398" builtinId="19" hidden="1" customBuiltin="1"/>
    <cellStyle name="Heading 4" xfId="4494" builtinId="19" hidden="1" customBuiltin="1"/>
    <cellStyle name="Heading 4" xfId="8513" builtinId="19" hidden="1" customBuiltin="1"/>
    <cellStyle name="Heading 4" xfId="4121" builtinId="19" hidden="1" customBuiltin="1"/>
    <cellStyle name="Heading 4" xfId="5405" builtinId="19" hidden="1" customBuiltin="1"/>
    <cellStyle name="Heading 4" xfId="5008" builtinId="19" hidden="1" customBuiltin="1"/>
    <cellStyle name="Heading 4" xfId="6079" builtinId="19" hidden="1" customBuiltin="1"/>
    <cellStyle name="Heading 4" xfId="6204" builtinId="19" hidden="1" customBuiltin="1"/>
    <cellStyle name="Heading 4" xfId="5795" builtinId="19" hidden="1" customBuiltin="1"/>
    <cellStyle name="Heading 4" xfId="4930" builtinId="19" hidden="1" customBuiltin="1"/>
    <cellStyle name="Heading 4" xfId="5442" builtinId="19" hidden="1" customBuiltin="1"/>
    <cellStyle name="Heading 4" xfId="4880" builtinId="19" hidden="1" customBuiltin="1"/>
    <cellStyle name="Heading 4" xfId="3891" builtinId="19" hidden="1" customBuiltin="1"/>
    <cellStyle name="Heading 4" xfId="5101" builtinId="19" hidden="1" customBuiltin="1"/>
    <cellStyle name="Heading 4" xfId="4998" builtinId="19" hidden="1" customBuiltin="1"/>
    <cellStyle name="Heading 4" xfId="4939" builtinId="19" hidden="1" customBuiltin="1"/>
    <cellStyle name="Heading 4" xfId="4485" builtinId="19" hidden="1" customBuiltin="1"/>
    <cellStyle name="Heading 4" xfId="5688" builtinId="19" hidden="1" customBuiltin="1"/>
    <cellStyle name="Heading 4" xfId="4730" builtinId="19" hidden="1" customBuiltin="1"/>
    <cellStyle name="Heading 4" xfId="5479" builtinId="19" hidden="1" customBuiltin="1"/>
    <cellStyle name="Heading 4" xfId="8410" builtinId="19" hidden="1" customBuiltin="1"/>
    <cellStyle name="Heading 4" xfId="10208" builtinId="19" hidden="1" customBuiltin="1"/>
    <cellStyle name="Heading 4" xfId="4938" builtinId="19" hidden="1" customBuiltin="1"/>
    <cellStyle name="Heading 4" xfId="5765" builtinId="19" hidden="1" customBuiltin="1"/>
    <cellStyle name="Heading 4" xfId="9979" builtinId="19" hidden="1" customBuiltin="1"/>
    <cellStyle name="Heading 4" xfId="11009" builtinId="19" hidden="1" customBuiltin="1"/>
    <cellStyle name="Heading 4" xfId="11034" builtinId="19" hidden="1" customBuiltin="1"/>
    <cellStyle name="Heading 4" xfId="11065" builtinId="19" hidden="1" customBuiltin="1"/>
    <cellStyle name="Heading 4" xfId="11092" builtinId="19" hidden="1" customBuiltin="1"/>
    <cellStyle name="Heading 4" xfId="11119" builtinId="19" hidden="1" customBuiltin="1"/>
    <cellStyle name="Heading 4" xfId="11062" builtinId="19" hidden="1" customBuiltin="1"/>
    <cellStyle name="Heading 4" xfId="11163" builtinId="19" hidden="1" customBuiltin="1"/>
    <cellStyle name="Heading 4" xfId="11195" builtinId="19" hidden="1" customBuiltin="1"/>
    <cellStyle name="Heading 4" xfId="11229" builtinId="19" hidden="1" customBuiltin="1"/>
    <cellStyle name="Heading 4" xfId="11266" builtinId="19" hidden="1" customBuiltin="1"/>
    <cellStyle name="Heading 4" xfId="11297" builtinId="19" hidden="1" customBuiltin="1"/>
    <cellStyle name="Heading 4" xfId="11148" builtinId="19" hidden="1" customBuiltin="1"/>
    <cellStyle name="Heading 4" xfId="11211" builtinId="19" hidden="1" customBuiltin="1"/>
    <cellStyle name="Heading 4" xfId="11245" builtinId="19" hidden="1" customBuiltin="1"/>
    <cellStyle name="Heading 4" xfId="11349" builtinId="19" hidden="1" customBuiltin="1"/>
    <cellStyle name="Heading 4" xfId="11380" builtinId="19" hidden="1" customBuiltin="1"/>
    <cellStyle name="Heading 4" xfId="11406" builtinId="19" hidden="1" customBuiltin="1"/>
    <cellStyle name="Heading 4" xfId="10991" builtinId="19" hidden="1" customBuiltin="1"/>
    <cellStyle name="Heading 4" xfId="11460" builtinId="19" hidden="1" customBuiltin="1"/>
    <cellStyle name="Heading 4" xfId="11491" builtinId="19" hidden="1" customBuiltin="1"/>
    <cellStyle name="Heading 4" xfId="11523" builtinId="19" hidden="1" customBuiltin="1"/>
    <cellStyle name="Heading 4" xfId="11556" builtinId="19" hidden="1" customBuiltin="1"/>
    <cellStyle name="Heading 4" xfId="11584" builtinId="19" hidden="1" customBuiltin="1"/>
    <cellStyle name="Heading 4" xfId="11448" builtinId="19" hidden="1" customBuiltin="1"/>
    <cellStyle name="Heading 4" xfId="11507" builtinId="19" hidden="1" customBuiltin="1"/>
    <cellStyle name="Heading 4" xfId="11539" builtinId="19" hidden="1" customBuiltin="1"/>
    <cellStyle name="Heading 4" xfId="11631" builtinId="19" hidden="1" customBuiltin="1"/>
    <cellStyle name="Heading 4" xfId="11657" builtinId="19" hidden="1" customBuiltin="1"/>
    <cellStyle name="Heading 4" xfId="11685" builtinId="19" hidden="1" customBuiltin="1"/>
    <cellStyle name="Heading 4" xfId="11716" builtinId="19" hidden="1" customBuiltin="1"/>
    <cellStyle name="Heading 4" xfId="11759" builtinId="19" hidden="1" customBuiltin="1"/>
    <cellStyle name="Heading 4" xfId="11789" builtinId="19" hidden="1" customBuiltin="1"/>
    <cellStyle name="Heading 4" xfId="11821" builtinId="19" hidden="1" customBuiltin="1"/>
    <cellStyle name="Heading 4" xfId="11853" builtinId="19" hidden="1" customBuiltin="1"/>
    <cellStyle name="Heading 4" xfId="11880" builtinId="19" hidden="1" customBuiltin="1"/>
    <cellStyle name="Heading 4" xfId="11746" builtinId="19" hidden="1" customBuiltin="1"/>
    <cellStyle name="Heading 4" xfId="11805" builtinId="19" hidden="1" customBuiltin="1"/>
    <cellStyle name="Heading 4" xfId="11837" builtinId="19" hidden="1" customBuiltin="1"/>
    <cellStyle name="Heading 4" xfId="11925" builtinId="19" hidden="1" customBuiltin="1"/>
    <cellStyle name="Heading 4" xfId="11955" builtinId="19" hidden="1" customBuiltin="1"/>
    <cellStyle name="Heading 4" xfId="11985" builtinId="19" hidden="1" customBuiltin="1"/>
    <cellStyle name="Heading 4" xfId="12010" builtinId="19" hidden="1" customBuiltin="1"/>
    <cellStyle name="Heading 4" xfId="10934" builtinId="19" hidden="1" customBuiltin="1"/>
    <cellStyle name="Heading 4" xfId="7501" builtinId="19" hidden="1" customBuiltin="1"/>
    <cellStyle name="Heading 4" xfId="10880" builtinId="19" hidden="1" customBuiltin="1"/>
    <cellStyle name="Heading 4" xfId="10913" builtinId="19" hidden="1" customBuiltin="1"/>
    <cellStyle name="Heading 4" xfId="10896" builtinId="19" hidden="1" customBuiltin="1"/>
    <cellStyle name="Heading 4" xfId="6129" builtinId="19" hidden="1" customBuiltin="1"/>
    <cellStyle name="Heading 4" xfId="12164" builtinId="19" hidden="1" customBuiltin="1"/>
    <cellStyle name="Heading 4" xfId="12185" builtinId="19" hidden="1" customBuiltin="1"/>
    <cellStyle name="Heading 4" xfId="12208" builtinId="19" hidden="1" customBuiltin="1"/>
    <cellStyle name="Heading 4" xfId="12229" builtinId="19" hidden="1" customBuiltin="1"/>
    <cellStyle name="Heading 4" xfId="12250" builtinId="19" hidden="1" customBuiltin="1"/>
    <cellStyle name="Heading 4" xfId="12206" builtinId="19" hidden="1" customBuiltin="1"/>
    <cellStyle name="Heading 4" xfId="12286" builtinId="19" hidden="1" customBuiltin="1"/>
    <cellStyle name="Heading 4" xfId="12317" builtinId="19" hidden="1" customBuiltin="1"/>
    <cellStyle name="Heading 4" xfId="12352" builtinId="19" hidden="1" customBuiltin="1"/>
    <cellStyle name="Heading 4" xfId="12383" builtinId="19" hidden="1" customBuiltin="1"/>
    <cellStyle name="Heading 4" xfId="12415" builtinId="19" hidden="1" customBuiltin="1"/>
    <cellStyle name="Heading 4" xfId="12272" builtinId="19" hidden="1" customBuiltin="1"/>
    <cellStyle name="Heading 4" xfId="12333" builtinId="19" hidden="1" customBuiltin="1"/>
    <cellStyle name="Heading 4" xfId="12368" builtinId="19" hidden="1" customBuiltin="1"/>
    <cellStyle name="Heading 4" xfId="12467" builtinId="19" hidden="1" customBuiltin="1"/>
    <cellStyle name="Heading 4" xfId="12495" builtinId="19" hidden="1" customBuiltin="1"/>
    <cellStyle name="Heading 4" xfId="12522" builtinId="19" hidden="1" customBuiltin="1"/>
    <cellStyle name="Heading 4" xfId="12150" builtinId="19" hidden="1" customBuiltin="1"/>
    <cellStyle name="Heading 4" xfId="12570" builtinId="19" hidden="1" customBuiltin="1"/>
    <cellStyle name="Heading 4" xfId="12600" builtinId="19" hidden="1" customBuiltin="1"/>
    <cellStyle name="Heading 4" xfId="12631" builtinId="19" hidden="1" customBuiltin="1"/>
    <cellStyle name="Heading 4" xfId="12662" builtinId="19" hidden="1" customBuiltin="1"/>
    <cellStyle name="Heading 4" xfId="12689" builtinId="19" hidden="1" customBuiltin="1"/>
    <cellStyle name="Heading 4" xfId="12559" builtinId="19" hidden="1" customBuiltin="1"/>
    <cellStyle name="Heading 4" xfId="12616" builtinId="19" hidden="1" customBuiltin="1"/>
    <cellStyle name="Heading 4" xfId="12647" builtinId="19" hidden="1" customBuiltin="1"/>
    <cellStyle name="Heading 4" xfId="12736" builtinId="19" hidden="1" customBuiltin="1"/>
    <cellStyle name="Heading 4" xfId="12763" builtinId="19" hidden="1" customBuiltin="1"/>
    <cellStyle name="Heading 4" xfId="12793" builtinId="19" hidden="1" customBuiltin="1"/>
    <cellStyle name="Heading 4" xfId="12824" builtinId="19" hidden="1" customBuiltin="1"/>
    <cellStyle name="Heading 4" xfId="12863" builtinId="19" hidden="1" customBuiltin="1"/>
    <cellStyle name="Heading 4" xfId="12893" builtinId="19" hidden="1" customBuiltin="1"/>
    <cellStyle name="Heading 4" xfId="12924" builtinId="19" hidden="1" customBuiltin="1"/>
    <cellStyle name="Heading 4" xfId="12954" builtinId="19" hidden="1" customBuiltin="1"/>
    <cellStyle name="Heading 4" xfId="12981" builtinId="19" hidden="1" customBuiltin="1"/>
    <cellStyle name="Heading 4" xfId="12852" builtinId="19" hidden="1" customBuiltin="1"/>
    <cellStyle name="Heading 4" xfId="12909" builtinId="19" hidden="1" customBuiltin="1"/>
    <cellStyle name="Heading 4" xfId="12940" builtinId="19" hidden="1" customBuiltin="1"/>
    <cellStyle name="Heading 4" xfId="13028" builtinId="19" hidden="1" customBuiltin="1"/>
    <cellStyle name="Heading 4" xfId="13053" builtinId="19" hidden="1" customBuiltin="1"/>
    <cellStyle name="Heading 4" xfId="13080" builtinId="19" hidden="1" customBuiltin="1"/>
    <cellStyle name="Heading 4" xfId="13104" builtinId="19" hidden="1" customBuiltin="1"/>
    <cellStyle name="Heading 4" xfId="5519" builtinId="19" hidden="1" customBuiltin="1"/>
    <cellStyle name="Heading 4" xfId="5898" builtinId="19" hidden="1" customBuiltin="1"/>
    <cellStyle name="Heading 4" xfId="10648" builtinId="19" hidden="1" customBuiltin="1"/>
    <cellStyle name="Heading 4" xfId="4914" builtinId="19" hidden="1" customBuiltin="1"/>
    <cellStyle name="Heading 4" xfId="7511" builtinId="19" hidden="1" customBuiltin="1"/>
    <cellStyle name="Heading 4" xfId="11379" builtinId="19" hidden="1" customBuiltin="1"/>
    <cellStyle name="Heading 4" xfId="5236" builtinId="19" hidden="1" customBuiltin="1"/>
    <cellStyle name="Heading 4" xfId="6326" builtinId="19" hidden="1" customBuiltin="1"/>
    <cellStyle name="Heading 4" xfId="11082" builtinId="19" hidden="1" customBuiltin="1"/>
    <cellStyle name="Heading 4" xfId="5687" builtinId="19" hidden="1" customBuiltin="1"/>
    <cellStyle name="Heading 4" xfId="10766" builtinId="19" hidden="1" customBuiltin="1"/>
    <cellStyle name="Heading 4" xfId="11943" builtinId="19" hidden="1" customBuiltin="1"/>
    <cellStyle name="Heading 4" xfId="11132" builtinId="19" hidden="1" customBuiltin="1"/>
    <cellStyle name="Heading 4" xfId="12857" builtinId="19" hidden="1" customBuiltin="1"/>
    <cellStyle name="Heading 4" xfId="4867" builtinId="19" hidden="1" customBuiltin="1"/>
    <cellStyle name="Heading 4" xfId="5188" builtinId="19" hidden="1" customBuiltin="1"/>
    <cellStyle name="Heading 4" xfId="12506" builtinId="19" hidden="1" customBuiltin="1"/>
    <cellStyle name="Heading 4" xfId="6234" builtinId="19" hidden="1" customBuiltin="1"/>
    <cellStyle name="Heading 4" xfId="10780" builtinId="19" hidden="1" customBuiltin="1"/>
    <cellStyle name="Heading 4" xfId="8458" builtinId="19" hidden="1" customBuiltin="1"/>
    <cellStyle name="Heading 4" xfId="13165" builtinId="19" hidden="1" customBuiltin="1"/>
    <cellStyle name="Heading 4" xfId="13202" builtinId="19" hidden="1" customBuiltin="1"/>
    <cellStyle name="Heading 4" xfId="13237" builtinId="19" hidden="1" customBuiltin="1"/>
    <cellStyle name="Heading 4" xfId="4911" builtinId="19" hidden="1" customBuiltin="1"/>
    <cellStyle name="Heading 4" xfId="13300" builtinId="19" hidden="1" customBuiltin="1"/>
    <cellStyle name="Heading 4" xfId="13333" builtinId="19" hidden="1" customBuiltin="1"/>
    <cellStyle name="Heading 4" xfId="13367" builtinId="19" hidden="1" customBuiltin="1"/>
    <cellStyle name="Heading 4" xfId="13401" builtinId="19" hidden="1" customBuiltin="1"/>
    <cellStyle name="Heading 4" xfId="13431" builtinId="19" hidden="1" customBuiltin="1"/>
    <cellStyle name="Heading 4" xfId="13287" builtinId="19" hidden="1" customBuiltin="1"/>
    <cellStyle name="Heading 4" xfId="13349" builtinId="19" hidden="1" customBuiltin="1"/>
    <cellStyle name="Heading 4" xfId="13383" builtinId="19" hidden="1" customBuiltin="1"/>
    <cellStyle name="Heading 4" xfId="13487" builtinId="19" hidden="1" customBuiltin="1"/>
    <cellStyle name="Heading 4" xfId="13523" builtinId="19" hidden="1" customBuiltin="1"/>
    <cellStyle name="Heading 4" xfId="13557" builtinId="19" hidden="1" customBuiltin="1"/>
    <cellStyle name="Heading 4" xfId="13597" builtinId="19" hidden="1" customBuiltin="1"/>
    <cellStyle name="Heading 4" xfId="13642" builtinId="19" hidden="1" customBuiltin="1"/>
    <cellStyle name="Heading 4" xfId="13675" builtinId="19" hidden="1" customBuiltin="1"/>
    <cellStyle name="Heading 4" xfId="13709" builtinId="19" hidden="1" customBuiltin="1"/>
    <cellStyle name="Heading 4" xfId="13743" builtinId="19" hidden="1" customBuiltin="1"/>
    <cellStyle name="Heading 4" xfId="13773" builtinId="19" hidden="1" customBuiltin="1"/>
    <cellStyle name="Heading 4" xfId="13629" builtinId="19" hidden="1" customBuiltin="1"/>
    <cellStyle name="Heading 4" xfId="13691" builtinId="19" hidden="1" customBuiltin="1"/>
    <cellStyle name="Heading 4" xfId="13725" builtinId="19" hidden="1" customBuiltin="1"/>
    <cellStyle name="Heading 4" xfId="13829" builtinId="19" hidden="1" customBuiltin="1"/>
    <cellStyle name="Heading 4" xfId="13865" builtinId="19" hidden="1" customBuiltin="1"/>
    <cellStyle name="Heading 4" xfId="13899" builtinId="19" hidden="1" customBuiltin="1"/>
    <cellStyle name="Heading 4" xfId="13947" builtinId="19" hidden="1" customBuiltin="1"/>
    <cellStyle name="Heading 4" xfId="14307" builtinId="19" hidden="1" customBuiltin="1"/>
    <cellStyle name="Heading 4" xfId="14328" builtinId="19" hidden="1" customBuiltin="1"/>
    <cellStyle name="Heading 4" xfId="14350" builtinId="19" hidden="1" customBuiltin="1"/>
    <cellStyle name="Heading 4" xfId="14372" builtinId="19" hidden="1" customBuiltin="1"/>
    <cellStyle name="Heading 4" xfId="14393" builtinId="19" hidden="1" customBuiltin="1"/>
    <cellStyle name="Heading 4" xfId="14435" builtinId="19" hidden="1" customBuiltin="1"/>
    <cellStyle name="Heading 4" xfId="14836" builtinId="19" hidden="1" customBuiltin="1"/>
    <cellStyle name="Heading 4" xfId="14860" builtinId="19" hidden="1" customBuiltin="1"/>
    <cellStyle name="Heading 4" xfId="14887" builtinId="19" hidden="1" customBuiltin="1"/>
    <cellStyle name="Heading 4" xfId="14911" builtinId="19" hidden="1" customBuiltin="1"/>
    <cellStyle name="Heading 4" xfId="14935" builtinId="19" hidden="1" customBuiltin="1"/>
    <cellStyle name="Heading 4" xfId="14885" builtinId="19" hidden="1" customBuiltin="1"/>
    <cellStyle name="Heading 4" xfId="14970" builtinId="19" hidden="1" customBuiltin="1"/>
    <cellStyle name="Heading 4" xfId="14999" builtinId="19" hidden="1" customBuiltin="1"/>
    <cellStyle name="Heading 4" xfId="15033" builtinId="19" hidden="1" customBuiltin="1"/>
    <cellStyle name="Heading 4" xfId="15066" builtinId="19" hidden="1" customBuiltin="1"/>
    <cellStyle name="Heading 4" xfId="15098" builtinId="19" hidden="1" customBuiltin="1"/>
    <cellStyle name="Heading 4" xfId="14958" builtinId="19" hidden="1" customBuiltin="1"/>
    <cellStyle name="Heading 4" xfId="15015" builtinId="19" hidden="1" customBuiltin="1"/>
    <cellStyle name="Heading 4" xfId="15049" builtinId="19" hidden="1" customBuiltin="1"/>
    <cellStyle name="Heading 4" xfId="15146" builtinId="19" hidden="1" customBuiltin="1"/>
    <cellStyle name="Heading 4" xfId="15171" builtinId="19" hidden="1" customBuiltin="1"/>
    <cellStyle name="Heading 4" xfId="15194" builtinId="19" hidden="1" customBuiltin="1"/>
    <cellStyle name="Heading 4" xfId="14821" builtinId="19" hidden="1" customBuiltin="1"/>
    <cellStyle name="Heading 4" xfId="15238" builtinId="19" hidden="1" customBuiltin="1"/>
    <cellStyle name="Heading 4" xfId="15266" builtinId="19" hidden="1" customBuiltin="1"/>
    <cellStyle name="Heading 4" xfId="15297" builtinId="19" hidden="1" customBuiltin="1"/>
    <cellStyle name="Heading 4" xfId="15329" builtinId="19" hidden="1" customBuiltin="1"/>
    <cellStyle name="Heading 4" xfId="15356" builtinId="19" hidden="1" customBuiltin="1"/>
    <cellStyle name="Heading 4" xfId="15229" builtinId="19" hidden="1" customBuiltin="1"/>
    <cellStyle name="Heading 4" xfId="15282" builtinId="19" hidden="1" customBuiltin="1"/>
    <cellStyle name="Heading 4" xfId="15313" builtinId="19" hidden="1" customBuiltin="1"/>
    <cellStyle name="Heading 4" xfId="15401" builtinId="19" hidden="1" customBuiltin="1"/>
    <cellStyle name="Heading 4" xfId="15425" builtinId="19" hidden="1" customBuiltin="1"/>
    <cellStyle name="Heading 4" xfId="15450" builtinId="19" hidden="1" customBuiltin="1"/>
    <cellStyle name="Heading 4" xfId="15478" builtinId="19" hidden="1" customBuiltin="1"/>
    <cellStyle name="Heading 4" xfId="15516" builtinId="19" hidden="1" customBuiltin="1"/>
    <cellStyle name="Heading 4" xfId="15544" builtinId="19" hidden="1" customBuiltin="1"/>
    <cellStyle name="Heading 4" xfId="15575" builtinId="19" hidden="1" customBuiltin="1"/>
    <cellStyle name="Heading 4" xfId="15606" builtinId="19" hidden="1" customBuiltin="1"/>
    <cellStyle name="Heading 4" xfId="15633" builtinId="19" hidden="1" customBuiltin="1"/>
    <cellStyle name="Heading 4" xfId="15507" builtinId="19" hidden="1" customBuiltin="1"/>
    <cellStyle name="Heading 4" xfId="15560" builtinId="19" hidden="1" customBuiltin="1"/>
    <cellStyle name="Heading 4" xfId="15591" builtinId="19" hidden="1" customBuiltin="1"/>
    <cellStyle name="Heading 4" xfId="15678" builtinId="19" hidden="1" customBuiltin="1"/>
    <cellStyle name="Heading 4" xfId="15701" builtinId="19" hidden="1" customBuiltin="1"/>
    <cellStyle name="Heading 4" xfId="15725" builtinId="19" hidden="1" customBuiltin="1"/>
    <cellStyle name="Heading 4" xfId="15748" builtinId="19" hidden="1" customBuiltin="1"/>
    <cellStyle name="Heading 4" xfId="14744" builtinId="19" hidden="1" customBuiltin="1"/>
    <cellStyle name="Heading 4" xfId="14514" builtinId="19" hidden="1" customBuiltin="1"/>
    <cellStyle name="Heading 4" xfId="14644" builtinId="19" hidden="1" customBuiltin="1"/>
    <cellStyle name="Heading 4" xfId="14712" builtinId="19" hidden="1" customBuiltin="1"/>
    <cellStyle name="Heading 4" xfId="14678" builtinId="19" hidden="1" customBuiltin="1"/>
    <cellStyle name="Heading 4" xfId="14489" builtinId="19" hidden="1" customBuiltin="1"/>
    <cellStyle name="Heading 4" xfId="15907" builtinId="19" hidden="1" customBuiltin="1"/>
    <cellStyle name="Heading 4" xfId="15928" builtinId="19" hidden="1" customBuiltin="1"/>
    <cellStyle name="Heading 4" xfId="15951" builtinId="19" hidden="1" customBuiltin="1"/>
    <cellStyle name="Heading 4" xfId="15972" builtinId="19" hidden="1" customBuiltin="1"/>
    <cellStyle name="Heading 4" xfId="15993" builtinId="19" hidden="1" customBuiltin="1"/>
    <cellStyle name="Heading 4" xfId="15949" builtinId="19" hidden="1" customBuiltin="1"/>
    <cellStyle name="Heading 4" xfId="16025" builtinId="19" hidden="1" customBuiltin="1"/>
    <cellStyle name="Heading 4" xfId="16055" builtinId="19" hidden="1" customBuiltin="1"/>
    <cellStyle name="Heading 4" xfId="16090" builtinId="19" hidden="1" customBuiltin="1"/>
    <cellStyle name="Heading 4" xfId="16121" builtinId="19" hidden="1" customBuiltin="1"/>
    <cellStyle name="Heading 4" xfId="16152" builtinId="19" hidden="1" customBuiltin="1"/>
    <cellStyle name="Heading 4" xfId="16015" builtinId="19" hidden="1" customBuiltin="1"/>
    <cellStyle name="Heading 4" xfId="16071" builtinId="19" hidden="1" customBuiltin="1"/>
    <cellStyle name="Heading 4" xfId="16106" builtinId="19" hidden="1" customBuiltin="1"/>
    <cellStyle name="Heading 4" xfId="16203" builtinId="19" hidden="1" customBuiltin="1"/>
    <cellStyle name="Heading 4" xfId="16227" builtinId="19" hidden="1" customBuiltin="1"/>
    <cellStyle name="Heading 4" xfId="16253" builtinId="19" hidden="1" customBuiltin="1"/>
    <cellStyle name="Heading 4" xfId="15895" builtinId="19" hidden="1" customBuiltin="1"/>
    <cellStyle name="Heading 4" xfId="16299" builtinId="19" hidden="1" customBuiltin="1"/>
    <cellStyle name="Heading 4" xfId="16327" builtinId="19" hidden="1" customBuiltin="1"/>
    <cellStyle name="Heading 4" xfId="16358" builtinId="19" hidden="1" customBuiltin="1"/>
    <cellStyle name="Heading 4" xfId="16388" builtinId="19" hidden="1" customBuiltin="1"/>
    <cellStyle name="Heading 4" xfId="16415" builtinId="19" hidden="1" customBuiltin="1"/>
    <cellStyle name="Heading 4" xfId="16290" builtinId="19" hidden="1" customBuiltin="1"/>
    <cellStyle name="Heading 4" xfId="16343" builtinId="19" hidden="1" customBuiltin="1"/>
    <cellStyle name="Heading 4" xfId="16374" builtinId="19" hidden="1" customBuiltin="1"/>
    <cellStyle name="Heading 4" xfId="16459" builtinId="19" hidden="1" customBuiltin="1"/>
    <cellStyle name="Heading 4" xfId="16481" builtinId="19" hidden="1" customBuiltin="1"/>
    <cellStyle name="Heading 4" xfId="16504" builtinId="19" hidden="1" customBuiltin="1"/>
    <cellStyle name="Heading 4" xfId="16531" builtinId="19" hidden="1" customBuiltin="1"/>
    <cellStyle name="Heading 4" xfId="16569" builtinId="19" hidden="1" customBuiltin="1"/>
    <cellStyle name="Heading 4" xfId="16597" builtinId="19" hidden="1" customBuiltin="1"/>
    <cellStyle name="Heading 4" xfId="16629" builtinId="19" hidden="1" customBuiltin="1"/>
    <cellStyle name="Heading 4" xfId="16660" builtinId="19" hidden="1" customBuiltin="1"/>
    <cellStyle name="Heading 4" xfId="16687" builtinId="19" hidden="1" customBuiltin="1"/>
    <cellStyle name="Heading 4" xfId="16560" builtinId="19" hidden="1" customBuiltin="1"/>
    <cellStyle name="Heading 4" xfId="16613" builtinId="19" hidden="1" customBuiltin="1"/>
    <cellStyle name="Heading 4" xfId="16645" builtinId="19" hidden="1" customBuiltin="1"/>
    <cellStyle name="Heading 4" xfId="16732" builtinId="19" hidden="1" customBuiltin="1"/>
    <cellStyle name="Heading 4" xfId="16755" builtinId="19" hidden="1" customBuiltin="1"/>
    <cellStyle name="Heading 4" xfId="16777" builtinId="19" hidden="1" customBuiltin="1"/>
    <cellStyle name="Heading 4" xfId="16807" builtinId="19" hidden="1" customBuiltin="1"/>
    <cellStyle name="Heading 4" xfId="16888" builtinId="19" hidden="1" customBuiltin="1"/>
    <cellStyle name="Heading 4" xfId="16968" builtinId="19" hidden="1" customBuiltin="1"/>
    <cellStyle name="Heading 4" xfId="5153" builtinId="19" hidden="1" customBuiltin="1"/>
    <cellStyle name="Heading 4" xfId="17021" builtinId="19" hidden="1" customBuiltin="1"/>
    <cellStyle name="Heading 4" xfId="5713" builtinId="19" hidden="1" customBuiltin="1"/>
    <cellStyle name="Heading 4" xfId="5134" builtinId="19" hidden="1" customBuiltin="1"/>
    <cellStyle name="Heading 4" xfId="14184" builtinId="19" hidden="1" customBuiltin="1"/>
    <cellStyle name="Heading 4" xfId="14193" builtinId="19" hidden="1" customBuiltin="1"/>
    <cellStyle name="Heading 4" xfId="13999" builtinId="19" hidden="1" customBuiltin="1"/>
    <cellStyle name="Heading 4" xfId="5932" builtinId="19" hidden="1" customBuiltin="1"/>
    <cellStyle name="Heading 4" xfId="6064" builtinId="19" hidden="1" customBuiltin="1"/>
    <cellStyle name="Heading 4" xfId="6097" builtinId="19" hidden="1" customBuiltin="1"/>
    <cellStyle name="Heading 4" xfId="5043" builtinId="19" hidden="1" customBuiltin="1"/>
    <cellStyle name="Heading 4" xfId="4332" builtinId="19" hidden="1" customBuiltin="1"/>
    <cellStyle name="Heading 4" xfId="6084" builtinId="19" hidden="1" customBuiltin="1"/>
    <cellStyle name="Heading 4" xfId="14124" builtinId="19" hidden="1" customBuiltin="1"/>
    <cellStyle name="Heading 4" xfId="13936" builtinId="19" hidden="1" customBuiltin="1"/>
    <cellStyle name="Heading 4" xfId="4745" builtinId="19" hidden="1" customBuiltin="1"/>
    <cellStyle name="Heading 4" xfId="4204" builtinId="19" hidden="1" customBuiltin="1"/>
    <cellStyle name="Heading 4" xfId="5170" builtinId="19" hidden="1" customBuiltin="1"/>
    <cellStyle name="Heading 4" xfId="4658" builtinId="19" hidden="1" customBuiltin="1"/>
    <cellStyle name="Heading 4" xfId="16841" builtinId="19" hidden="1" customBuiltin="1"/>
    <cellStyle name="Heading 4" xfId="4135" builtinId="19" hidden="1" customBuiltin="1"/>
    <cellStyle name="Heading 4" xfId="11028" builtinId="19" hidden="1" customBuiltin="1"/>
    <cellStyle name="Heading 4" xfId="14096" builtinId="19" hidden="1" customBuiltin="1"/>
    <cellStyle name="Heading 4" xfId="14543" builtinId="19" hidden="1" customBuiltin="1"/>
    <cellStyle name="Heading 4" xfId="5340" builtinId="19" hidden="1" customBuiltin="1"/>
    <cellStyle name="Heading 4" xfId="13992" builtinId="19" hidden="1" customBuiltin="1"/>
    <cellStyle name="Heading 4" xfId="14178" builtinId="19" hidden="1" customBuiltin="1"/>
    <cellStyle name="Heading 4" xfId="14685" builtinId="19" hidden="1" customBuiltin="1"/>
    <cellStyle name="Heading 4" xfId="4476" builtinId="19" hidden="1" customBuiltin="1"/>
    <cellStyle name="Heading 4" xfId="14786" builtinId="19" hidden="1" customBuiltin="1"/>
    <cellStyle name="Heading 4" xfId="5639" builtinId="19" hidden="1" customBuiltin="1"/>
    <cellStyle name="Heading 4" xfId="8145" builtinId="19" hidden="1" customBuiltin="1"/>
    <cellStyle name="Heading 4" xfId="8122" builtinId="19" hidden="1" customBuiltin="1"/>
    <cellStyle name="Heading 4" xfId="5086" builtinId="19" hidden="1" customBuiltin="1"/>
    <cellStyle name="Heading 4" xfId="4182" builtinId="19" hidden="1" customBuiltin="1"/>
    <cellStyle name="Heading 4" xfId="7880" builtinId="19" hidden="1" customBuiltin="1"/>
    <cellStyle name="Heading 4" xfId="5891" builtinId="19" hidden="1" customBuiltin="1"/>
    <cellStyle name="Heading 4" xfId="5973" builtinId="19" hidden="1" customBuiltin="1"/>
    <cellStyle name="Heading 4" xfId="6245" builtinId="19" hidden="1" customBuiltin="1"/>
    <cellStyle name="Heading 4" xfId="4663" builtinId="19" hidden="1" customBuiltin="1"/>
    <cellStyle name="Heading 4" xfId="8247" builtinId="19" hidden="1" customBuiltin="1"/>
    <cellStyle name="Heading 4" xfId="4843" builtinId="19" hidden="1" customBuiltin="1"/>
    <cellStyle name="Heading 4" xfId="5893" builtinId="19" hidden="1" customBuiltin="1"/>
    <cellStyle name="Heading 4" xfId="5716" builtinId="19" hidden="1" customBuiltin="1"/>
    <cellStyle name="Heading 4" xfId="8077" builtinId="19" hidden="1" customBuiltin="1"/>
    <cellStyle name="Heading 4" xfId="4961" builtinId="19" hidden="1" customBuiltin="1"/>
    <cellStyle name="Heading 4" xfId="6366" builtinId="19" hidden="1" customBuiltin="1"/>
    <cellStyle name="Heading 4" xfId="14695" builtinId="19" hidden="1" customBuiltin="1"/>
    <cellStyle name="Heading 4" xfId="16451" builtinId="19" hidden="1" customBuiltin="1"/>
    <cellStyle name="Heading 4" xfId="10248" builtinId="19" hidden="1" customBuiltin="1"/>
    <cellStyle name="Heading 4" xfId="4909" builtinId="19" hidden="1" customBuiltin="1"/>
    <cellStyle name="Heading 4" xfId="16220" builtinId="19" hidden="1" customBuiltin="1"/>
    <cellStyle name="Heading 4" xfId="17166" builtinId="19" hidden="1" customBuiltin="1"/>
    <cellStyle name="Heading 4" xfId="17191" builtinId="19" hidden="1" customBuiltin="1"/>
    <cellStyle name="Heading 4" xfId="17218" builtinId="19" hidden="1" customBuiltin="1"/>
    <cellStyle name="Heading 4" xfId="17245" builtinId="19" hidden="1" customBuiltin="1"/>
    <cellStyle name="Heading 4" xfId="17270" builtinId="19" hidden="1" customBuiltin="1"/>
    <cellStyle name="Heading 4" xfId="17215" builtinId="19" hidden="1" customBuiltin="1"/>
    <cellStyle name="Heading 4" xfId="17310" builtinId="19" hidden="1" customBuiltin="1"/>
    <cellStyle name="Heading 4" xfId="17342" builtinId="19" hidden="1" customBuiltin="1"/>
    <cellStyle name="Heading 4" xfId="17376" builtinId="19" hidden="1" customBuiltin="1"/>
    <cellStyle name="Heading 4" xfId="17410" builtinId="19" hidden="1" customBuiltin="1"/>
    <cellStyle name="Heading 4" xfId="17441" builtinId="19" hidden="1" customBuiltin="1"/>
    <cellStyle name="Heading 4" xfId="17296" builtinId="19" hidden="1" customBuiltin="1"/>
    <cellStyle name="Heading 4" xfId="17358" builtinId="19" hidden="1" customBuiltin="1"/>
    <cellStyle name="Heading 4" xfId="17392" builtinId="19" hidden="1" customBuiltin="1"/>
    <cellStyle name="Heading 4" xfId="17492" builtinId="19" hidden="1" customBuiltin="1"/>
    <cellStyle name="Heading 4" xfId="17521" builtinId="19" hidden="1" customBuiltin="1"/>
    <cellStyle name="Heading 4" xfId="17546" builtinId="19" hidden="1" customBuiltin="1"/>
    <cellStyle name="Heading 4" xfId="17150" builtinId="19" hidden="1" customBuiltin="1"/>
    <cellStyle name="Heading 4" xfId="17593" builtinId="19" hidden="1" customBuiltin="1"/>
    <cellStyle name="Heading 4" xfId="17623" builtinId="19" hidden="1" customBuiltin="1"/>
    <cellStyle name="Heading 4" xfId="17654" builtinId="19" hidden="1" customBuiltin="1"/>
    <cellStyle name="Heading 4" xfId="17685" builtinId="19" hidden="1" customBuiltin="1"/>
    <cellStyle name="Heading 4" xfId="17714" builtinId="19" hidden="1" customBuiltin="1"/>
    <cellStyle name="Heading 4" xfId="17583" builtinId="19" hidden="1" customBuiltin="1"/>
    <cellStyle name="Heading 4" xfId="17639" builtinId="19" hidden="1" customBuiltin="1"/>
    <cellStyle name="Heading 4" xfId="17670" builtinId="19" hidden="1" customBuiltin="1"/>
    <cellStyle name="Heading 4" xfId="17760" builtinId="19" hidden="1" customBuiltin="1"/>
    <cellStyle name="Heading 4" xfId="17787" builtinId="19" hidden="1" customBuiltin="1"/>
    <cellStyle name="Heading 4" xfId="17811" builtinId="19" hidden="1" customBuiltin="1"/>
    <cellStyle name="Heading 4" xfId="17839" builtinId="19" hidden="1" customBuiltin="1"/>
    <cellStyle name="Heading 4" xfId="17878" builtinId="19" hidden="1" customBuiltin="1"/>
    <cellStyle name="Heading 4" xfId="17907" builtinId="19" hidden="1" customBuiltin="1"/>
    <cellStyle name="Heading 4" xfId="17938" builtinId="19" hidden="1" customBuiltin="1"/>
    <cellStyle name="Heading 4" xfId="17970" builtinId="19" hidden="1" customBuiltin="1"/>
    <cellStyle name="Heading 4" xfId="17998" builtinId="19" hidden="1" customBuiltin="1"/>
    <cellStyle name="Heading 4" xfId="17867" builtinId="19" hidden="1" customBuiltin="1"/>
    <cellStyle name="Heading 4" xfId="17923" builtinId="19" hidden="1" customBuiltin="1"/>
    <cellStyle name="Heading 4" xfId="17954" builtinId="19" hidden="1" customBuiltin="1"/>
    <cellStyle name="Heading 4" xfId="18042" builtinId="19" hidden="1" customBuiltin="1"/>
    <cellStyle name="Heading 4" xfId="18068" builtinId="19" hidden="1" customBuiltin="1"/>
    <cellStyle name="Heading 4" xfId="18092" builtinId="19" hidden="1" customBuiltin="1"/>
    <cellStyle name="Heading 4" xfId="18116" builtinId="19" hidden="1" customBuiltin="1"/>
    <cellStyle name="Heading 4" xfId="17101" builtinId="19" hidden="1" customBuiltin="1"/>
    <cellStyle name="Heading 4" xfId="13935" builtinId="19" hidden="1" customBuiltin="1"/>
    <cellStyle name="Heading 4" xfId="17050" builtinId="19" hidden="1" customBuiltin="1"/>
    <cellStyle name="Heading 4" xfId="17081" builtinId="19" hidden="1" customBuiltin="1"/>
    <cellStyle name="Heading 4" xfId="17066" builtinId="19" hidden="1" customBuiltin="1"/>
    <cellStyle name="Heading 4" xfId="4195" builtinId="19" hidden="1" customBuiltin="1"/>
    <cellStyle name="Heading 4" xfId="18269" builtinId="19" hidden="1" customBuiltin="1"/>
    <cellStyle name="Heading 4" xfId="18290" builtinId="19" hidden="1" customBuiltin="1"/>
    <cellStyle name="Heading 4" xfId="18313" builtinId="19" hidden="1" customBuiltin="1"/>
    <cellStyle name="Heading 4" xfId="18334" builtinId="19" hidden="1" customBuiltin="1"/>
    <cellStyle name="Heading 4" xfId="18355" builtinId="19" hidden="1" customBuiltin="1"/>
    <cellStyle name="Heading 4" xfId="18311" builtinId="19" hidden="1" customBuiltin="1"/>
    <cellStyle name="Heading 4" xfId="18390" builtinId="19" hidden="1" customBuiltin="1"/>
    <cellStyle name="Heading 4" xfId="18420" builtinId="19" hidden="1" customBuiltin="1"/>
    <cellStyle name="Heading 4" xfId="18454" builtinId="19" hidden="1" customBuiltin="1"/>
    <cellStyle name="Heading 4" xfId="18486" builtinId="19" hidden="1" customBuiltin="1"/>
    <cellStyle name="Heading 4" xfId="18518" builtinId="19" hidden="1" customBuiltin="1"/>
    <cellStyle name="Heading 4" xfId="18378" builtinId="19" hidden="1" customBuiltin="1"/>
    <cellStyle name="Heading 4" xfId="18436" builtinId="19" hidden="1" customBuiltin="1"/>
    <cellStyle name="Heading 4" xfId="18470" builtinId="19" hidden="1" customBuiltin="1"/>
    <cellStyle name="Heading 4" xfId="18567" builtinId="19" hidden="1" customBuiltin="1"/>
    <cellStyle name="Heading 4" xfId="18593" builtinId="19" hidden="1" customBuiltin="1"/>
    <cellStyle name="Heading 4" xfId="18620" builtinId="19" hidden="1" customBuiltin="1"/>
    <cellStyle name="Heading 4" xfId="18257" builtinId="19" hidden="1" customBuiltin="1"/>
    <cellStyle name="Heading 4" xfId="18667" builtinId="19" hidden="1" customBuiltin="1"/>
    <cellStyle name="Heading 4" xfId="18697" builtinId="19" hidden="1" customBuiltin="1"/>
    <cellStyle name="Heading 4" xfId="18728" builtinId="19" hidden="1" customBuiltin="1"/>
    <cellStyle name="Heading 4" xfId="18759" builtinId="19" hidden="1" customBuiltin="1"/>
    <cellStyle name="Heading 4" xfId="18787" builtinId="19" hidden="1" customBuiltin="1"/>
    <cellStyle name="Heading 4" xfId="18657" builtinId="19" hidden="1" customBuiltin="1"/>
    <cellStyle name="Heading 4" xfId="18713" builtinId="19" hidden="1" customBuiltin="1"/>
    <cellStyle name="Heading 4" xfId="18744" builtinId="19" hidden="1" customBuiltin="1"/>
    <cellStyle name="Heading 4" xfId="18832" builtinId="19" hidden="1" customBuiltin="1"/>
    <cellStyle name="Heading 4" xfId="18859" builtinId="19" hidden="1" customBuiltin="1"/>
    <cellStyle name="Heading 4" xfId="18883" builtinId="19" hidden="1" customBuiltin="1"/>
    <cellStyle name="Heading 4" xfId="18912" builtinId="19" hidden="1" customBuiltin="1"/>
    <cellStyle name="Heading 4" xfId="18950" builtinId="19" hidden="1" customBuiltin="1"/>
    <cellStyle name="Heading 4" xfId="18979" builtinId="19" hidden="1" customBuiltin="1"/>
    <cellStyle name="Heading 4" xfId="19010" builtinId="19" hidden="1" customBuiltin="1"/>
    <cellStyle name="Heading 4" xfId="19042" builtinId="19" hidden="1" customBuiltin="1"/>
    <cellStyle name="Heading 4" xfId="19070" builtinId="19" hidden="1" customBuiltin="1"/>
    <cellStyle name="Heading 4" xfId="18939" builtinId="19" hidden="1" customBuiltin="1"/>
    <cellStyle name="Heading 4" xfId="18995" builtinId="19" hidden="1" customBuiltin="1"/>
    <cellStyle name="Heading 4" xfId="19026" builtinId="19" hidden="1" customBuiltin="1"/>
    <cellStyle name="Heading 4" xfId="19115" builtinId="19" hidden="1" customBuiltin="1"/>
    <cellStyle name="Heading 4" xfId="19138" builtinId="19" hidden="1" customBuiltin="1"/>
    <cellStyle name="Heading 4" xfId="19162" builtinId="19" hidden="1" customBuiltin="1"/>
    <cellStyle name="Heading 4" xfId="19185" builtinId="19" hidden="1" customBuiltin="1"/>
    <cellStyle name="Heading 4" xfId="5901" builtinId="19" hidden="1" customBuiltin="1"/>
    <cellStyle name="Heading 4" xfId="11744" builtinId="19" hidden="1" customBuiltin="1"/>
    <cellStyle name="Heading 4" xfId="16865" builtinId="19" hidden="1" customBuiltin="1"/>
    <cellStyle name="Heading 4" xfId="4192" builtinId="19" hidden="1" customBuiltin="1"/>
    <cellStyle name="Heading 4" xfId="13945" builtinId="19" hidden="1" customBuiltin="1"/>
    <cellStyle name="Heading 4" xfId="17520" builtinId="19" hidden="1" customBuiltin="1"/>
    <cellStyle name="Heading 4" xfId="11377" builtinId="19" hidden="1" customBuiltin="1"/>
    <cellStyle name="Heading 4" xfId="11678" builtinId="19" hidden="1" customBuiltin="1"/>
    <cellStyle name="Heading 4" xfId="17234" builtinId="19" hidden="1" customBuiltin="1"/>
    <cellStyle name="Heading 4" xfId="4627" builtinId="19" hidden="1" customBuiltin="1"/>
    <cellStyle name="Heading 4" xfId="16970" builtinId="19" hidden="1" customBuiltin="1"/>
    <cellStyle name="Heading 4" xfId="18058" builtinId="19" hidden="1" customBuiltin="1"/>
    <cellStyle name="Heading 4" xfId="17283" builtinId="19" hidden="1" customBuiltin="1"/>
    <cellStyle name="Heading 4" xfId="18943" builtinId="19" hidden="1" customBuiltin="1"/>
    <cellStyle name="Heading 4" xfId="4470" builtinId="19" hidden="1" customBuiltin="1"/>
    <cellStyle name="Heading 4" xfId="6011" builtinId="19" hidden="1" customBuiltin="1"/>
    <cellStyle name="Heading 4" xfId="18603" builtinId="19" hidden="1" customBuiltin="1"/>
    <cellStyle name="Heading 4" xfId="12761" builtinId="19" hidden="1" customBuiltin="1"/>
    <cellStyle name="Heading 4" xfId="16984" builtinId="19" hidden="1" customBuiltin="1"/>
    <cellStyle name="Heading 4" xfId="14733" builtinId="19" hidden="1" customBuiltin="1"/>
    <cellStyle name="Heading 4" xfId="19247" builtinId="19" hidden="1" customBuiltin="1"/>
    <cellStyle name="Heading 4" xfId="19285" builtinId="19" hidden="1" customBuiltin="1"/>
    <cellStyle name="Heading 4" xfId="19320" builtinId="19" hidden="1" customBuiltin="1"/>
    <cellStyle name="Heading 4" xfId="5275" builtinId="19" hidden="1" customBuiltin="1"/>
    <cellStyle name="Heading 4" xfId="19383" builtinId="19" hidden="1" customBuiltin="1"/>
    <cellStyle name="Heading 4" xfId="19416" builtinId="19" hidden="1" customBuiltin="1"/>
    <cellStyle name="Heading 4" xfId="19450" builtinId="19" hidden="1" customBuiltin="1"/>
    <cellStyle name="Heading 4" xfId="19484" builtinId="19" hidden="1" customBuiltin="1"/>
    <cellStyle name="Heading 4" xfId="19514" builtinId="19" hidden="1" customBuiltin="1"/>
    <cellStyle name="Heading 4" xfId="19370" builtinId="19" hidden="1" customBuiltin="1"/>
    <cellStyle name="Heading 4" xfId="19432" builtinId="19" hidden="1" customBuiltin="1"/>
    <cellStyle name="Heading 4" xfId="19466" builtinId="19" hidden="1" customBuiltin="1"/>
    <cellStyle name="Heading 4" xfId="19570" builtinId="19" hidden="1" customBuiltin="1"/>
    <cellStyle name="Heading 4" xfId="19606" builtinId="19" hidden="1" customBuiltin="1"/>
    <cellStyle name="Heading 4" xfId="19640" builtinId="19" hidden="1" customBuiltin="1"/>
    <cellStyle name="Heading 4" xfId="19680" builtinId="19" hidden="1" customBuiltin="1"/>
    <cellStyle name="Heading 4" xfId="19725" builtinId="19" hidden="1" customBuiltin="1"/>
    <cellStyle name="Heading 4" xfId="19758" builtinId="19" hidden="1" customBuiltin="1"/>
    <cellStyle name="Heading 4" xfId="19792" builtinId="19" hidden="1" customBuiltin="1"/>
    <cellStyle name="Heading 4" xfId="19826" builtinId="19" hidden="1" customBuiltin="1"/>
    <cellStyle name="Heading 4" xfId="19856" builtinId="19" hidden="1" customBuiltin="1"/>
    <cellStyle name="Heading 4" xfId="19712" builtinId="19" hidden="1" customBuiltin="1"/>
    <cellStyle name="Heading 4" xfId="19774" builtinId="19" hidden="1" customBuiltin="1"/>
    <cellStyle name="Heading 4" xfId="19808" builtinId="19" hidden="1" customBuiltin="1"/>
    <cellStyle name="Heading 4" xfId="19912" builtinId="19" hidden="1" customBuiltin="1"/>
    <cellStyle name="Heading 4" xfId="19948" builtinId="19" hidden="1" customBuiltin="1"/>
    <cellStyle name="Heading 4" xfId="19982" builtinId="19" hidden="1" customBuiltin="1"/>
    <cellStyle name="Heading 4" xfId="20021" builtinId="19" hidden="1" customBuiltin="1"/>
    <cellStyle name="Heading 4" xfId="20131" builtinId="19" hidden="1" customBuiltin="1"/>
    <cellStyle name="Heading 4" xfId="20152" builtinId="19" hidden="1" customBuiltin="1"/>
    <cellStyle name="Heading 4" xfId="20175" builtinId="19" hidden="1" customBuiltin="1"/>
    <cellStyle name="Heading 4" xfId="20197" builtinId="19" hidden="1" customBuiltin="1"/>
    <cellStyle name="Heading 4" xfId="20218" builtinId="19" hidden="1" customBuiltin="1"/>
    <cellStyle name="Heading 4" xfId="20252" builtinId="19" hidden="1" customBuiltin="1"/>
    <cellStyle name="Heading 4" xfId="20450" builtinId="19" hidden="1" customBuiltin="1"/>
    <cellStyle name="Heading 4" xfId="20475" builtinId="19" hidden="1" customBuiltin="1"/>
    <cellStyle name="Heading 4" xfId="20501" builtinId="19" hidden="1" customBuiltin="1"/>
    <cellStyle name="Heading 4" xfId="20528" builtinId="19" hidden="1" customBuiltin="1"/>
    <cellStyle name="Heading 4" xfId="20553" builtinId="19" hidden="1" customBuiltin="1"/>
    <cellStyle name="Heading 4" xfId="20498" builtinId="19" hidden="1" customBuiltin="1"/>
    <cellStyle name="Heading 4" xfId="20593" builtinId="19" hidden="1" customBuiltin="1"/>
    <cellStyle name="Heading 4" xfId="20624" builtinId="19" hidden="1" customBuiltin="1"/>
    <cellStyle name="Heading 4" xfId="20658" builtinId="19" hidden="1" customBuiltin="1"/>
    <cellStyle name="Heading 4" xfId="20691" builtinId="19" hidden="1" customBuiltin="1"/>
    <cellStyle name="Heading 4" xfId="20722" builtinId="19" hidden="1" customBuiltin="1"/>
    <cellStyle name="Heading 4" xfId="20579" builtinId="19" hidden="1" customBuiltin="1"/>
    <cellStyle name="Heading 4" xfId="20640" builtinId="19" hidden="1" customBuiltin="1"/>
    <cellStyle name="Heading 4" xfId="20674" builtinId="19" hidden="1" customBuiltin="1"/>
    <cellStyle name="Heading 4" xfId="20772" builtinId="19" hidden="1" customBuiltin="1"/>
    <cellStyle name="Heading 4" xfId="20801" builtinId="19" hidden="1" customBuiltin="1"/>
    <cellStyle name="Heading 4" xfId="20825" builtinId="19" hidden="1" customBuiltin="1"/>
    <cellStyle name="Heading 4" xfId="20434" builtinId="19" hidden="1" customBuiltin="1"/>
    <cellStyle name="Heading 4" xfId="20872" builtinId="19" hidden="1" customBuiltin="1"/>
    <cellStyle name="Heading 4" xfId="20902" builtinId="19" hidden="1" customBuiltin="1"/>
    <cellStyle name="Heading 4" xfId="20933" builtinId="19" hidden="1" customBuiltin="1"/>
    <cellStyle name="Heading 4" xfId="20964" builtinId="19" hidden="1" customBuiltin="1"/>
    <cellStyle name="Heading 4" xfId="20992" builtinId="19" hidden="1" customBuiltin="1"/>
    <cellStyle name="Heading 4" xfId="20862" builtinId="19" hidden="1" customBuiltin="1"/>
    <cellStyle name="Heading 4" xfId="20918" builtinId="19" hidden="1" customBuiltin="1"/>
    <cellStyle name="Heading 4" xfId="20949" builtinId="19" hidden="1" customBuiltin="1"/>
    <cellStyle name="Heading 4" xfId="21036" builtinId="19" hidden="1" customBuiltin="1"/>
    <cellStyle name="Heading 4" xfId="21061" builtinId="19" hidden="1" customBuiltin="1"/>
    <cellStyle name="Heading 4" xfId="21084" builtinId="19" hidden="1" customBuiltin="1"/>
    <cellStyle name="Heading 4" xfId="21111" builtinId="19" hidden="1" customBuiltin="1"/>
    <cellStyle name="Heading 4" xfId="21150" builtinId="19" hidden="1" customBuiltin="1"/>
    <cellStyle name="Heading 4" xfId="21179" builtinId="19" hidden="1" customBuiltin="1"/>
    <cellStyle name="Heading 4" xfId="21210" builtinId="19" hidden="1" customBuiltin="1"/>
    <cellStyle name="Heading 4" xfId="21242" builtinId="19" hidden="1" customBuiltin="1"/>
    <cellStyle name="Heading 4" xfId="21269" builtinId="19" hidden="1" customBuiltin="1"/>
    <cellStyle name="Heading 4" xfId="21139" builtinId="19" hidden="1" customBuiltin="1"/>
    <cellStyle name="Heading 4" xfId="21195" builtinId="19" hidden="1" customBuiltin="1"/>
    <cellStyle name="Heading 4" xfId="21226" builtinId="19" hidden="1" customBuiltin="1"/>
    <cellStyle name="Heading 4" xfId="21313" builtinId="19" hidden="1" customBuiltin="1"/>
    <cellStyle name="Heading 4" xfId="21339" builtinId="19" hidden="1" customBuiltin="1"/>
    <cellStyle name="Heading 4" xfId="21362" builtinId="19" hidden="1" customBuiltin="1"/>
    <cellStyle name="Heading 4" xfId="21385" builtinId="19" hidden="1" customBuiltin="1"/>
    <cellStyle name="Heading 4" xfId="20385" builtinId="19" hidden="1" customBuiltin="1"/>
    <cellStyle name="Heading 4" xfId="20296" builtinId="19" hidden="1" customBuiltin="1"/>
    <cellStyle name="Heading 4" xfId="20335" builtinId="19" hidden="1" customBuiltin="1"/>
    <cellStyle name="Heading 4" xfId="20365" builtinId="19" hidden="1" customBuiltin="1"/>
    <cellStyle name="Heading 4" xfId="20351" builtinId="19" hidden="1" customBuiltin="1"/>
    <cellStyle name="Heading 4" xfId="20283" builtinId="19" hidden="1" customBuiltin="1"/>
    <cellStyle name="Heading 4" xfId="21538" builtinId="19" hidden="1" customBuiltin="1"/>
    <cellStyle name="Heading 4" xfId="21559" builtinId="19" hidden="1" customBuiltin="1"/>
    <cellStyle name="Heading 4" xfId="21582" builtinId="19" hidden="1" customBuiltin="1"/>
    <cellStyle name="Heading 4" xfId="21603" builtinId="19" hidden="1" customBuiltin="1"/>
    <cellStyle name="Heading 4" xfId="21624" builtinId="19" hidden="1" customBuiltin="1"/>
    <cellStyle name="Heading 4" xfId="21580" builtinId="19" hidden="1" customBuiltin="1"/>
    <cellStyle name="Heading 4" xfId="21659" builtinId="19" hidden="1" customBuiltin="1"/>
    <cellStyle name="Heading 4" xfId="21689" builtinId="19" hidden="1" customBuiltin="1"/>
    <cellStyle name="Heading 4" xfId="21723" builtinId="19" hidden="1" customBuiltin="1"/>
    <cellStyle name="Heading 4" xfId="21755" builtinId="19" hidden="1" customBuiltin="1"/>
    <cellStyle name="Heading 4" xfId="21786" builtinId="19" hidden="1" customBuiltin="1"/>
    <cellStyle name="Heading 4" xfId="21647" builtinId="19" hidden="1" customBuiltin="1"/>
    <cellStyle name="Heading 4" xfId="21705" builtinId="19" hidden="1" customBuiltin="1"/>
    <cellStyle name="Heading 4" xfId="21739" builtinId="19" hidden="1" customBuiltin="1"/>
    <cellStyle name="Heading 4" xfId="21833" builtinId="19" hidden="1" customBuiltin="1"/>
    <cellStyle name="Heading 4" xfId="21858" builtinId="19" hidden="1" customBuiltin="1"/>
    <cellStyle name="Heading 4" xfId="21882" builtinId="19" hidden="1" customBuiltin="1"/>
    <cellStyle name="Heading 4" xfId="21526" builtinId="19" hidden="1" customBuiltin="1"/>
    <cellStyle name="Heading 4" xfId="21929" builtinId="19" hidden="1" customBuiltin="1"/>
    <cellStyle name="Heading 4" xfId="21958" builtinId="19" hidden="1" customBuiltin="1"/>
    <cellStyle name="Heading 4" xfId="21989" builtinId="19" hidden="1" customBuiltin="1"/>
    <cellStyle name="Heading 4" xfId="22020" builtinId="19" hidden="1" customBuiltin="1"/>
    <cellStyle name="Heading 4" xfId="22047" builtinId="19" hidden="1" customBuiltin="1"/>
    <cellStyle name="Heading 4" xfId="21919" builtinId="19" hidden="1" customBuiltin="1"/>
    <cellStyle name="Heading 4" xfId="21974" builtinId="19" hidden="1" customBuiltin="1"/>
    <cellStyle name="Heading 4" xfId="22005" builtinId="19" hidden="1" customBuiltin="1"/>
    <cellStyle name="Heading 4" xfId="22090" builtinId="19" hidden="1" customBuiltin="1"/>
    <cellStyle name="Heading 4" xfId="22115" builtinId="19" hidden="1" customBuiltin="1"/>
    <cellStyle name="Heading 4" xfId="22139" builtinId="19" hidden="1" customBuiltin="1"/>
    <cellStyle name="Heading 4" xfId="22167" builtinId="19" hidden="1" customBuiltin="1"/>
    <cellStyle name="Heading 4" xfId="22205" builtinId="19" hidden="1" customBuiltin="1"/>
    <cellStyle name="Heading 4" xfId="22234" builtinId="19" hidden="1" customBuiltin="1"/>
    <cellStyle name="Heading 4" xfId="22265" builtinId="19" hidden="1" customBuiltin="1"/>
    <cellStyle name="Heading 4" xfId="22297" builtinId="19" hidden="1" customBuiltin="1"/>
    <cellStyle name="Heading 4" xfId="22324" builtinId="19" hidden="1" customBuiltin="1"/>
    <cellStyle name="Heading 4" xfId="22194" builtinId="19" hidden="1" customBuiltin="1"/>
    <cellStyle name="Heading 4" xfId="22250" builtinId="19" hidden="1" customBuiltin="1"/>
    <cellStyle name="Heading 4" xfId="22281" builtinId="19" hidden="1" customBuiltin="1"/>
    <cellStyle name="Heading 4" xfId="22369" builtinId="19" hidden="1" customBuiltin="1"/>
    <cellStyle name="Heading 4" xfId="22392" builtinId="19" hidden="1" customBuiltin="1"/>
    <cellStyle name="Heading 4" xfId="22415" builtinId="19" hidden="1" customBuiltin="1"/>
    <cellStyle name="Heading 4" xfId="22438" builtinId="19" hidden="1" customBuiltin="1"/>
    <cellStyle name="Heading 4" xfId="14547" builtinId="19" hidden="1" customBuiltin="1"/>
    <cellStyle name="Heading 4" xfId="4190" builtinId="19" hidden="1" customBuiltin="1"/>
    <cellStyle name="Heading 4" xfId="4189" builtinId="19" hidden="1" customBuiltin="1"/>
    <cellStyle name="Heading 4" xfId="16896" builtinId="19" hidden="1" customBuiltin="1"/>
    <cellStyle name="Heading 4" xfId="9350" builtinId="19" hidden="1" customBuiltin="1"/>
    <cellStyle name="Heading 4" xfId="20800" builtinId="19" hidden="1" customBuiltin="1"/>
    <cellStyle name="Heading 4" xfId="20056" builtinId="19" hidden="1" customBuiltin="1"/>
    <cellStyle name="Heading 4" xfId="14623" builtinId="19" hidden="1" customBuiltin="1"/>
    <cellStyle name="Heading 4" xfId="20517" builtinId="19" hidden="1" customBuiltin="1"/>
    <cellStyle name="Heading 4" xfId="20017" builtinId="19" hidden="1" customBuiltin="1"/>
    <cellStyle name="Heading 4" xfId="5935" builtinId="19" hidden="1" customBuiltin="1"/>
    <cellStyle name="Heading 4" xfId="21329" builtinId="19" hidden="1" customBuiltin="1"/>
    <cellStyle name="Heading 4" xfId="20566" builtinId="19" hidden="1" customBuiltin="1"/>
    <cellStyle name="Heading 4" xfId="22198" builtinId="19" hidden="1" customBuiltin="1"/>
    <cellStyle name="Heading 4" xfId="20100" builtinId="19" hidden="1" customBuiltin="1"/>
    <cellStyle name="Heading 4" xfId="11139" builtinId="19" hidden="1" customBuiltin="1"/>
    <cellStyle name="Heading 4" xfId="21868" builtinId="19" hidden="1" customBuiltin="1"/>
    <cellStyle name="Heading 4" xfId="18967" builtinId="19" hidden="1" customBuiltin="1"/>
    <cellStyle name="Heading 4" xfId="4335" builtinId="19" hidden="1" customBuiltin="1"/>
    <cellStyle name="Heading 4" xfId="10694" builtinId="19" hidden="1" customBuiltin="1"/>
    <cellStyle name="Heading 4" xfId="22500" builtinId="19" hidden="1" customBuiltin="1"/>
    <cellStyle name="Heading 4" xfId="22538" builtinId="19" hidden="1" customBuiltin="1"/>
    <cellStyle name="Heading 4" xfId="22573" builtinId="19" hidden="1" customBuiltin="1"/>
    <cellStyle name="Heading 4" xfId="16994" builtinId="19" hidden="1" customBuiltin="1"/>
    <cellStyle name="Heading 4" xfId="22636" builtinId="19" hidden="1" customBuiltin="1"/>
    <cellStyle name="Heading 4" xfId="22669" builtinId="19" hidden="1" customBuiltin="1"/>
    <cellStyle name="Heading 4" xfId="22703" builtinId="19" hidden="1" customBuiltin="1"/>
    <cellStyle name="Heading 4" xfId="22737" builtinId="19" hidden="1" customBuiltin="1"/>
    <cellStyle name="Heading 4" xfId="22767" builtinId="19" hidden="1" customBuiltin="1"/>
    <cellStyle name="Heading 4" xfId="22623" builtinId="19" hidden="1" customBuiltin="1"/>
    <cellStyle name="Heading 4" xfId="22685" builtinId="19" hidden="1" customBuiltin="1"/>
    <cellStyle name="Heading 4" xfId="22719" builtinId="19" hidden="1" customBuiltin="1"/>
    <cellStyle name="Heading 4" xfId="22823" builtinId="19" hidden="1" customBuiltin="1"/>
    <cellStyle name="Heading 4" xfId="22859" builtinId="19" hidden="1" customBuiltin="1"/>
    <cellStyle name="Heading 4" xfId="22893" builtinId="19" hidden="1" customBuiltin="1"/>
    <cellStyle name="Heading 4" xfId="22933" builtinId="19" hidden="1" customBuiltin="1"/>
    <cellStyle name="Heading 4" xfId="22978" builtinId="19" hidden="1" customBuiltin="1"/>
    <cellStyle name="Heading 4" xfId="23011" builtinId="19" hidden="1" customBuiltin="1"/>
    <cellStyle name="Heading 4" xfId="23045" builtinId="19" hidden="1" customBuiltin="1"/>
    <cellStyle name="Heading 4" xfId="23079" builtinId="19" hidden="1" customBuiltin="1"/>
    <cellStyle name="Heading 4" xfId="23109" builtinId="19" hidden="1" customBuiltin="1"/>
    <cellStyle name="Heading 4" xfId="22965" builtinId="19" hidden="1" customBuiltin="1"/>
    <cellStyle name="Heading 4" xfId="23027" builtinId="19" hidden="1" customBuiltin="1"/>
    <cellStyle name="Heading 4" xfId="23061" builtinId="19" hidden="1" customBuiltin="1"/>
    <cellStyle name="Heading 4" xfId="23165" builtinId="19" hidden="1" customBuiltin="1"/>
    <cellStyle name="Heading 4" xfId="23201" builtinId="19" hidden="1" customBuiltin="1"/>
    <cellStyle name="Heading 4" xfId="23235" builtinId="19" hidden="1" customBuiltin="1"/>
    <cellStyle name="Heading 4" xfId="23271" builtinId="19" hidden="1" customBuiltin="1"/>
    <cellStyle name="Heading 4" xfId="23339" builtinId="19" hidden="1" customBuiltin="1"/>
    <cellStyle name="Heading 4" xfId="23360" builtinId="19" hidden="1" customBuiltin="1"/>
    <cellStyle name="Heading 4" xfId="23383" builtinId="19" hidden="1" customBuiltin="1"/>
    <cellStyle name="Heading 4" xfId="23405" builtinId="19" hidden="1" customBuiltin="1"/>
    <cellStyle name="Heading 4" xfId="23426" builtinId="19" hidden="1" customBuiltin="1"/>
    <cellStyle name="Heading 4" xfId="23457" builtinId="19" hidden="1" customBuiltin="1"/>
    <cellStyle name="Heading 4" xfId="23652" builtinId="19" hidden="1" customBuiltin="1"/>
    <cellStyle name="Heading 4" xfId="23674" builtinId="19" hidden="1" customBuiltin="1"/>
    <cellStyle name="Heading 4" xfId="23700" builtinId="19" hidden="1" customBuiltin="1"/>
    <cellStyle name="Heading 4" xfId="23726" builtinId="19" hidden="1" customBuiltin="1"/>
    <cellStyle name="Heading 4" xfId="23750" builtinId="19" hidden="1" customBuiltin="1"/>
    <cellStyle name="Heading 4" xfId="23697" builtinId="19" hidden="1" customBuiltin="1"/>
    <cellStyle name="Heading 4" xfId="23790" builtinId="19" hidden="1" customBuiltin="1"/>
    <cellStyle name="Heading 4" xfId="23820" builtinId="19" hidden="1" customBuiltin="1"/>
    <cellStyle name="Heading 4" xfId="23854" builtinId="19" hidden="1" customBuiltin="1"/>
    <cellStyle name="Heading 4" xfId="23887" builtinId="19" hidden="1" customBuiltin="1"/>
    <cellStyle name="Heading 4" xfId="23918" builtinId="19" hidden="1" customBuiltin="1"/>
    <cellStyle name="Heading 4" xfId="23776" builtinId="19" hidden="1" customBuiltin="1"/>
    <cellStyle name="Heading 4" xfId="23836" builtinId="19" hidden="1" customBuiltin="1"/>
    <cellStyle name="Heading 4" xfId="23870" builtinId="19" hidden="1" customBuiltin="1"/>
    <cellStyle name="Heading 4" xfId="23966" builtinId="19" hidden="1" customBuiltin="1"/>
    <cellStyle name="Heading 4" xfId="23993" builtinId="19" hidden="1" customBuiltin="1"/>
    <cellStyle name="Heading 4" xfId="24017" builtinId="19" hidden="1" customBuiltin="1"/>
    <cellStyle name="Heading 4" xfId="23636" builtinId="19" hidden="1" customBuiltin="1"/>
    <cellStyle name="Heading 4" xfId="24063" builtinId="19" hidden="1" customBuiltin="1"/>
    <cellStyle name="Heading 4" xfId="24091" builtinId="19" hidden="1" customBuiltin="1"/>
    <cellStyle name="Heading 4" xfId="24122" builtinId="19" hidden="1" customBuiltin="1"/>
    <cellStyle name="Heading 4" xfId="24153" builtinId="19" hidden="1" customBuiltin="1"/>
    <cellStyle name="Heading 4" xfId="24180" builtinId="19" hidden="1" customBuiltin="1"/>
    <cellStyle name="Heading 4" xfId="24053" builtinId="19" hidden="1" customBuiltin="1"/>
    <cellStyle name="Heading 4" xfId="24107" builtinId="19" hidden="1" customBuiltin="1"/>
    <cellStyle name="Heading 4" xfId="24138" builtinId="19" hidden="1" customBuiltin="1"/>
    <cellStyle name="Heading 4" xfId="24224" builtinId="19" hidden="1" customBuiltin="1"/>
    <cellStyle name="Heading 4" xfId="24248" builtinId="19" hidden="1" customBuiltin="1"/>
    <cellStyle name="Heading 4" xfId="24271" builtinId="19" hidden="1" customBuiltin="1"/>
    <cellStyle name="Heading 4" xfId="24298" builtinId="19" hidden="1" customBuiltin="1"/>
    <cellStyle name="Heading 4" xfId="24337" builtinId="19" hidden="1" customBuiltin="1"/>
    <cellStyle name="Heading 4" xfId="24365" builtinId="19" hidden="1" customBuiltin="1"/>
    <cellStyle name="Heading 4" xfId="24396" builtinId="19" hidden="1" customBuiltin="1"/>
    <cellStyle name="Heading 4" xfId="24427" builtinId="19" hidden="1" customBuiltin="1"/>
    <cellStyle name="Heading 4" xfId="24454" builtinId="19" hidden="1" customBuiltin="1"/>
    <cellStyle name="Heading 4" xfId="24326" builtinId="19" hidden="1" customBuiltin="1"/>
    <cellStyle name="Heading 4" xfId="24381" builtinId="19" hidden="1" customBuiltin="1"/>
    <cellStyle name="Heading 4" xfId="24412" builtinId="19" hidden="1" customBuiltin="1"/>
    <cellStyle name="Heading 4" xfId="24498" builtinId="19" hidden="1" customBuiltin="1"/>
    <cellStyle name="Heading 4" xfId="24523" builtinId="19" hidden="1" customBuiltin="1"/>
    <cellStyle name="Heading 4" xfId="24546" builtinId="19" hidden="1" customBuiltin="1"/>
    <cellStyle name="Heading 4" xfId="24569" builtinId="19" hidden="1" customBuiltin="1"/>
    <cellStyle name="Heading 4" xfId="23588" builtinId="19" hidden="1" customBuiltin="1"/>
    <cellStyle name="Heading 4" xfId="23500" builtinId="19" hidden="1" customBuiltin="1"/>
    <cellStyle name="Heading 4" xfId="23539" builtinId="19" hidden="1" customBuiltin="1"/>
    <cellStyle name="Heading 4" xfId="23569" builtinId="19" hidden="1" customBuiltin="1"/>
    <cellStyle name="Heading 4" xfId="23555" builtinId="19" hidden="1" customBuiltin="1"/>
    <cellStyle name="Heading 4" xfId="23488" builtinId="19" hidden="1" customBuiltin="1"/>
    <cellStyle name="Heading 4" xfId="24721" builtinId="19" hidden="1" customBuiltin="1"/>
    <cellStyle name="Heading 4" xfId="24742" builtinId="19" hidden="1" customBuiltin="1"/>
    <cellStyle name="Heading 4" xfId="24765" builtinId="19" hidden="1" customBuiltin="1"/>
    <cellStyle name="Heading 4" xfId="24786" builtinId="19" hidden="1" customBuiltin="1"/>
    <cellStyle name="Heading 4" xfId="24807" builtinId="19" hidden="1" customBuiltin="1"/>
    <cellStyle name="Heading 4" xfId="24763" builtinId="19" hidden="1" customBuiltin="1"/>
    <cellStyle name="Heading 4" xfId="24841" builtinId="19" hidden="1" customBuiltin="1"/>
    <cellStyle name="Heading 4" xfId="24870" builtinId="19" hidden="1" customBuiltin="1"/>
    <cellStyle name="Heading 4" xfId="24904" builtinId="19" hidden="1" customBuiltin="1"/>
    <cellStyle name="Heading 4" xfId="24935" builtinId="19" hidden="1" customBuiltin="1"/>
    <cellStyle name="Heading 4" xfId="24966" builtinId="19" hidden="1" customBuiltin="1"/>
    <cellStyle name="Heading 4" xfId="24829" builtinId="19" hidden="1" customBuiltin="1"/>
    <cellStyle name="Heading 4" xfId="24886" builtinId="19" hidden="1" customBuiltin="1"/>
    <cellStyle name="Heading 4" xfId="24920" builtinId="19" hidden="1" customBuiltin="1"/>
    <cellStyle name="Heading 4" xfId="25013" builtinId="19" hidden="1" customBuiltin="1"/>
    <cellStyle name="Heading 4" xfId="25037" builtinId="19" hidden="1" customBuiltin="1"/>
    <cellStyle name="Heading 4" xfId="25061" builtinId="19" hidden="1" customBuiltin="1"/>
    <cellStyle name="Heading 4" xfId="24709" builtinId="19" hidden="1" customBuiltin="1"/>
    <cellStyle name="Heading 4" xfId="25106" builtinId="19" hidden="1" customBuiltin="1"/>
    <cellStyle name="Heading 4" xfId="25134" builtinId="19" hidden="1" customBuiltin="1"/>
    <cellStyle name="Heading 4" xfId="25165" builtinId="19" hidden="1" customBuiltin="1"/>
    <cellStyle name="Heading 4" xfId="25195" builtinId="19" hidden="1" customBuiltin="1"/>
    <cellStyle name="Heading 4" xfId="25222" builtinId="19" hidden="1" customBuiltin="1"/>
    <cellStyle name="Heading 4" xfId="25096" builtinId="19" hidden="1" customBuiltin="1"/>
    <cellStyle name="Heading 4" xfId="25150" builtinId="19" hidden="1" customBuiltin="1"/>
    <cellStyle name="Heading 4" xfId="25181" builtinId="19" hidden="1" customBuiltin="1"/>
    <cellStyle name="Heading 4" xfId="25264" builtinId="19" hidden="1" customBuiltin="1"/>
    <cellStyle name="Heading 4" xfId="25288" builtinId="19" hidden="1" customBuiltin="1"/>
    <cellStyle name="Heading 4" xfId="25312" builtinId="19" hidden="1" customBuiltin="1"/>
    <cellStyle name="Heading 4" xfId="25340" builtinId="19" hidden="1" customBuiltin="1"/>
    <cellStyle name="Heading 4" xfId="25377" builtinId="19" hidden="1" customBuiltin="1"/>
    <cellStyle name="Heading 4" xfId="25405" builtinId="19" hidden="1" customBuiltin="1"/>
    <cellStyle name="Heading 4" xfId="25436" builtinId="19" hidden="1" customBuiltin="1"/>
    <cellStyle name="Heading 4" xfId="25466" builtinId="19" hidden="1" customBuiltin="1"/>
    <cellStyle name="Heading 4" xfId="25493" builtinId="19" hidden="1" customBuiltin="1"/>
    <cellStyle name="Heading 4" xfId="25367" builtinId="19" hidden="1" customBuiltin="1"/>
    <cellStyle name="Heading 4" xfId="25421" builtinId="19" hidden="1" customBuiltin="1"/>
    <cellStyle name="Heading 4" xfId="25452" builtinId="19" hidden="1" customBuiltin="1"/>
    <cellStyle name="Heading 4" xfId="25537" builtinId="19" hidden="1" customBuiltin="1"/>
    <cellStyle name="Heading 4" xfId="25560" builtinId="19" hidden="1" customBuiltin="1"/>
    <cellStyle name="Heading 4" xfId="25583" builtinId="19" hidden="1" customBuiltin="1"/>
    <cellStyle name="Heading 4" xfId="25606" builtinId="19" hidden="1" customBuiltin="1"/>
    <cellStyle name="Heading 4" xfId="5182" builtinId="19" hidden="1" customBuiltin="1"/>
    <cellStyle name="Heading 4" xfId="4834" builtinId="19" hidden="1" customBuiltin="1"/>
    <cellStyle name="Heading 4" xfId="4297" builtinId="19" hidden="1" customBuiltin="1"/>
    <cellStyle name="Heading 4" xfId="4525" builtinId="19" hidden="1" customBuiltin="1"/>
    <cellStyle name="Heading 4" xfId="14284" builtinId="19" hidden="1" customBuiltin="1"/>
    <cellStyle name="Heading 4" xfId="23992" builtinId="19" hidden="1" customBuiltin="1"/>
    <cellStyle name="Heading 4" xfId="23303" builtinId="19" hidden="1" customBuiltin="1"/>
    <cellStyle name="Heading 4" xfId="7805" builtinId="19" hidden="1" customBuiltin="1"/>
    <cellStyle name="Heading 4" xfId="23716" builtinId="19" hidden="1" customBuiltin="1"/>
    <cellStyle name="Heading 4" xfId="23269" builtinId="19" hidden="1" customBuiltin="1"/>
    <cellStyle name="Heading 4" xfId="16292" builtinId="19" hidden="1" customBuiltin="1"/>
    <cellStyle name="Heading 4" xfId="24514" builtinId="19" hidden="1" customBuiltin="1"/>
    <cellStyle name="Heading 4" xfId="23763" builtinId="19" hidden="1" customBuiltin="1"/>
    <cellStyle name="Heading 4" xfId="25371" builtinId="19" hidden="1" customBuiltin="1"/>
    <cellStyle name="Heading 4" xfId="23324" builtinId="19" hidden="1" customBuiltin="1"/>
    <cellStyle name="Heading 4" xfId="14105" builtinId="19" hidden="1" customBuiltin="1"/>
    <cellStyle name="Heading 4" xfId="25047" builtinId="19" hidden="1" customBuiltin="1"/>
    <cellStyle name="Heading 4" xfId="22222" builtinId="19" hidden="1" customBuiltin="1"/>
    <cellStyle name="Heading 4" xfId="4980" builtinId="19" hidden="1" customBuiltin="1"/>
    <cellStyle name="Heading 4" xfId="14140" builtinId="19" hidden="1" customBuiltin="1"/>
    <cellStyle name="Heading 4" xfId="25667" builtinId="19" hidden="1" customBuiltin="1"/>
    <cellStyle name="Heading 4" xfId="25704" builtinId="19" hidden="1" customBuiltin="1"/>
    <cellStyle name="Heading 4" xfId="25739" builtinId="19" hidden="1" customBuiltin="1"/>
    <cellStyle name="Heading 4" xfId="17009" builtinId="19" hidden="1" customBuiltin="1"/>
    <cellStyle name="Heading 4" xfId="25802" builtinId="19" hidden="1" customBuiltin="1"/>
    <cellStyle name="Heading 4" xfId="25835" builtinId="19" hidden="1" customBuiltin="1"/>
    <cellStyle name="Heading 4" xfId="25869" builtinId="19" hidden="1" customBuiltin="1"/>
    <cellStyle name="Heading 4" xfId="25903" builtinId="19" hidden="1" customBuiltin="1"/>
    <cellStyle name="Heading 4" xfId="25933" builtinId="19" hidden="1" customBuiltin="1"/>
    <cellStyle name="Heading 4" xfId="25789" builtinId="19" hidden="1" customBuiltin="1"/>
    <cellStyle name="Heading 4" xfId="25851" builtinId="19" hidden="1" customBuiltin="1"/>
    <cellStyle name="Heading 4" xfId="25885" builtinId="19" hidden="1" customBuiltin="1"/>
    <cellStyle name="Heading 4" xfId="25989" builtinId="19" hidden="1" customBuiltin="1"/>
    <cellStyle name="Heading 4" xfId="26025" builtinId="19" hidden="1" customBuiltin="1"/>
    <cellStyle name="Heading 4" xfId="26059" builtinId="19" hidden="1" customBuiltin="1"/>
    <cellStyle name="Heading 4" xfId="26096" builtinId="19" hidden="1" customBuiltin="1"/>
    <cellStyle name="Heading 4" xfId="26134" builtinId="19" hidden="1" customBuiltin="1"/>
    <cellStyle name="Heading 4" xfId="26162" builtinId="19" hidden="1" customBuiltin="1"/>
    <cellStyle name="Heading 4" xfId="26193" builtinId="19" hidden="1" customBuiltin="1"/>
    <cellStyle name="Heading 4" xfId="26224" builtinId="19" hidden="1" customBuiltin="1"/>
    <cellStyle name="Heading 4" xfId="26251" builtinId="19" hidden="1" customBuiltin="1"/>
    <cellStyle name="Heading 4" xfId="26124" builtinId="19" hidden="1" customBuiltin="1"/>
    <cellStyle name="Heading 4" xfId="26178" builtinId="19" hidden="1" customBuiltin="1"/>
    <cellStyle name="Heading 4" xfId="26209" builtinId="19" hidden="1" customBuiltin="1"/>
    <cellStyle name="Heading 4" xfId="26292" builtinId="19" hidden="1" customBuiltin="1"/>
    <cellStyle name="Heading 4" xfId="26315" builtinId="19" hidden="1" customBuiltin="1"/>
    <cellStyle name="Heading 4" xfId="26336" builtinId="19" hidden="1" customBuiltin="1"/>
    <cellStyle name="Heading 4" xfId="26358" builtinId="19" hidden="1" customBuiltin="1"/>
    <cellStyle name="Heading 4" xfId="26380" builtinId="19" hidden="1" customBuiltin="1"/>
    <cellStyle name="Heading 4" xfId="26401" builtinId="19" hidden="1" customBuiltin="1"/>
    <cellStyle name="Heading 4" xfId="26423" builtinId="19" hidden="1" customBuiltin="1"/>
    <cellStyle name="Heading 4" xfId="26445" builtinId="19" hidden="1" customBuiltin="1"/>
    <cellStyle name="Heading 4" xfId="26466" builtinId="19" hidden="1" customBuiltin="1"/>
    <cellStyle name="Heading 4" xfId="26491" builtinId="19" hidden="1" customBuiltin="1"/>
    <cellStyle name="Heading 4" xfId="26670" builtinId="19" hidden="1" customBuiltin="1"/>
    <cellStyle name="Heading 4" xfId="26691" builtinId="19" hidden="1" customBuiltin="1"/>
    <cellStyle name="Heading 4" xfId="26714" builtinId="19" hidden="1" customBuiltin="1"/>
    <cellStyle name="Heading 4" xfId="26736" builtinId="19" hidden="1" customBuiltin="1"/>
    <cellStyle name="Heading 4" xfId="26757" builtinId="19" hidden="1" customBuiltin="1"/>
    <cellStyle name="Heading 4" xfId="26712" builtinId="19" hidden="1" customBuiltin="1"/>
    <cellStyle name="Heading 4" xfId="26790" builtinId="19" hidden="1" customBuiltin="1"/>
    <cellStyle name="Heading 4" xfId="26818" builtinId="19" hidden="1" customBuiltin="1"/>
    <cellStyle name="Heading 4" xfId="26852" builtinId="19" hidden="1" customBuiltin="1"/>
    <cellStyle name="Heading 4" xfId="26883" builtinId="19" hidden="1" customBuiltin="1"/>
    <cellStyle name="Heading 4" xfId="26914" builtinId="19" hidden="1" customBuiltin="1"/>
    <cellStyle name="Heading 4" xfId="26779" builtinId="19" hidden="1" customBuiltin="1"/>
    <cellStyle name="Heading 4" xfId="26834" builtinId="19" hidden="1" customBuiltin="1"/>
    <cellStyle name="Heading 4" xfId="26868" builtinId="19" hidden="1" customBuiltin="1"/>
    <cellStyle name="Heading 4" xfId="26959" builtinId="19" hidden="1" customBuiltin="1"/>
    <cellStyle name="Heading 4" xfId="26982" builtinId="19" hidden="1" customBuiltin="1"/>
    <cellStyle name="Heading 4" xfId="27003" builtinId="19" hidden="1" customBuiltin="1"/>
    <cellStyle name="Heading 4" xfId="26656" builtinId="19" hidden="1" customBuiltin="1"/>
    <cellStyle name="Heading 4" xfId="27045" builtinId="19" hidden="1" customBuiltin="1"/>
    <cellStyle name="Heading 4" xfId="27072" builtinId="19" hidden="1" customBuiltin="1"/>
    <cellStyle name="Heading 4" xfId="27103" builtinId="19" hidden="1" customBuiltin="1"/>
    <cellStyle name="Heading 4" xfId="27133" builtinId="19" hidden="1" customBuiltin="1"/>
    <cellStyle name="Heading 4" xfId="27160" builtinId="19" hidden="1" customBuiltin="1"/>
    <cellStyle name="Heading 4" xfId="27036" builtinId="19" hidden="1" customBuiltin="1"/>
    <cellStyle name="Heading 4" xfId="27088" builtinId="19" hidden="1" customBuiltin="1"/>
    <cellStyle name="Heading 4" xfId="27119" builtinId="19" hidden="1" customBuiltin="1"/>
    <cellStyle name="Heading 4" xfId="27201" builtinId="19" hidden="1" customBuiltin="1"/>
    <cellStyle name="Heading 4" xfId="27223" builtinId="19" hidden="1" customBuiltin="1"/>
    <cellStyle name="Heading 4" xfId="27244" builtinId="19" hidden="1" customBuiltin="1"/>
    <cellStyle name="Heading 4" xfId="27268" builtinId="19" hidden="1" customBuiltin="1"/>
    <cellStyle name="Heading 4" xfId="27305" builtinId="19" hidden="1" customBuiltin="1"/>
    <cellStyle name="Heading 4" xfId="27332" builtinId="19" hidden="1" customBuiltin="1"/>
    <cellStyle name="Heading 4" xfId="27363" builtinId="19" hidden="1" customBuiltin="1"/>
    <cellStyle name="Heading 4" xfId="27393" builtinId="19" hidden="1" customBuiltin="1"/>
    <cellStyle name="Heading 4" xfId="27420" builtinId="19" hidden="1" customBuiltin="1"/>
    <cellStyle name="Heading 4" xfId="27296" builtinId="19" hidden="1" customBuiltin="1"/>
    <cellStyle name="Heading 4" xfId="27348" builtinId="19" hidden="1" customBuiltin="1"/>
    <cellStyle name="Heading 4" xfId="27379" builtinId="19" hidden="1" customBuiltin="1"/>
    <cellStyle name="Heading 4" xfId="27461" builtinId="19" hidden="1" customBuiltin="1"/>
    <cellStyle name="Heading 4" xfId="27483" builtinId="19" hidden="1" customBuiltin="1"/>
    <cellStyle name="Heading 4" xfId="27504" builtinId="19" hidden="1" customBuiltin="1"/>
    <cellStyle name="Heading 4" xfId="27525" builtinId="19" hidden="1" customBuiltin="1"/>
    <cellStyle name="Heading 4" xfId="26612" builtinId="19" hidden="1" customBuiltin="1"/>
    <cellStyle name="Heading 4" xfId="26533" builtinId="19" hidden="1" customBuiltin="1"/>
    <cellStyle name="Heading 4" xfId="26567" builtinId="19" hidden="1" customBuiltin="1"/>
    <cellStyle name="Heading 4" xfId="26593" builtinId="19" hidden="1" customBuiltin="1"/>
    <cellStyle name="Heading 4" xfId="26582" builtinId="19" hidden="1" customBuiltin="1"/>
    <cellStyle name="Heading 4" xfId="26522" builtinId="19" hidden="1" customBuiltin="1"/>
    <cellStyle name="Heading 4" xfId="27578" builtinId="19" hidden="1" customBuiltin="1"/>
    <cellStyle name="Heading 4" xfId="27599" builtinId="19" hidden="1" customBuiltin="1"/>
    <cellStyle name="Heading 4" xfId="27622" builtinId="19" hidden="1" customBuiltin="1"/>
    <cellStyle name="Heading 4" xfId="27643" builtinId="19" hidden="1" customBuiltin="1"/>
    <cellStyle name="Heading 4" xfId="27664" builtinId="19" hidden="1" customBuiltin="1"/>
    <cellStyle name="Heading 4" xfId="27620" builtinId="19" hidden="1" customBuiltin="1"/>
    <cellStyle name="Heading 4" xfId="27696" builtinId="19" hidden="1" customBuiltin="1"/>
    <cellStyle name="Heading 4" xfId="27724" builtinId="19" hidden="1" customBuiltin="1"/>
    <cellStyle name="Heading 4" xfId="27758" builtinId="19" hidden="1" customBuiltin="1"/>
    <cellStyle name="Heading 4" xfId="27788" builtinId="19" hidden="1" customBuiltin="1"/>
    <cellStyle name="Heading 4" xfId="27819" builtinId="19" hidden="1" customBuiltin="1"/>
    <cellStyle name="Heading 4" xfId="27686" builtinId="19" hidden="1" customBuiltin="1"/>
    <cellStyle name="Heading 4" xfId="27740" builtinId="19" hidden="1" customBuiltin="1"/>
    <cellStyle name="Heading 4" xfId="27774" builtinId="19" hidden="1" customBuiltin="1"/>
    <cellStyle name="Heading 4" xfId="27864" builtinId="19" hidden="1" customBuiltin="1"/>
    <cellStyle name="Heading 4" xfId="27886" builtinId="19" hidden="1" customBuiltin="1"/>
    <cellStyle name="Heading 4" xfId="27907" builtinId="19" hidden="1" customBuiltin="1"/>
    <cellStyle name="Heading 4" xfId="27566" builtinId="19" hidden="1" customBuiltin="1"/>
    <cellStyle name="Heading 4" xfId="27947" builtinId="19" hidden="1" customBuiltin="1"/>
    <cellStyle name="Heading 4" xfId="27974" builtinId="19" hidden="1" customBuiltin="1"/>
    <cellStyle name="Heading 4" xfId="28005" builtinId="19" hidden="1" customBuiltin="1"/>
    <cellStyle name="Heading 4" xfId="28034" builtinId="19" hidden="1" customBuiltin="1"/>
    <cellStyle name="Heading 4" xfId="28061" builtinId="19" hidden="1" customBuiltin="1"/>
    <cellStyle name="Heading 4" xfId="27939" builtinId="19" hidden="1" customBuiltin="1"/>
    <cellStyle name="Heading 4" xfId="27990" builtinId="19" hidden="1" customBuiltin="1"/>
    <cellStyle name="Heading 4" xfId="28021" builtinId="19" hidden="1" customBuiltin="1"/>
    <cellStyle name="Heading 4" xfId="28102" builtinId="19" hidden="1" customBuiltin="1"/>
    <cellStyle name="Heading 4" xfId="28123" builtinId="19" hidden="1" customBuiltin="1"/>
    <cellStyle name="Heading 4" xfId="28144" builtinId="19" hidden="1" customBuiltin="1"/>
    <cellStyle name="Heading 4" xfId="28168" builtinId="19" hidden="1" customBuiltin="1"/>
    <cellStyle name="Heading 4" xfId="28203" builtinId="19" hidden="1" customBuiltin="1"/>
    <cellStyle name="Heading 4" xfId="28230" builtinId="19" hidden="1" customBuiltin="1"/>
    <cellStyle name="Heading 4" xfId="28261" builtinId="19" hidden="1" customBuiltin="1"/>
    <cellStyle name="Heading 4" xfId="28290" builtinId="19" hidden="1" customBuiltin="1"/>
    <cellStyle name="Heading 4" xfId="28317" builtinId="19" hidden="1" customBuiltin="1"/>
    <cellStyle name="Heading 4" xfId="28195" builtinId="19" hidden="1" customBuiltin="1"/>
    <cellStyle name="Heading 4" xfId="28246" builtinId="19" hidden="1" customBuiltin="1"/>
    <cellStyle name="Heading 4" xfId="28277" builtinId="19" hidden="1" customBuiltin="1"/>
    <cellStyle name="Heading 4" xfId="28358" builtinId="19" hidden="1" customBuiltin="1"/>
    <cellStyle name="Heading 4" xfId="28379" builtinId="19" hidden="1" customBuiltin="1"/>
    <cellStyle name="Heading 4" xfId="28400" builtinId="19" hidden="1" customBuiltin="1"/>
    <cellStyle name="Heading 4" xfId="28421" builtinId="19" hidden="1" customBuiltin="1"/>
    <cellStyle name="Hyperlink" xfId="55" builtinId="8" customBuiltin="1"/>
    <cellStyle name="Input" xfId="5" builtinId="20" customBuiltin="1"/>
    <cellStyle name="Label" xfId="49" xr:uid="{00000000-0005-0000-0000-00005A700000}"/>
    <cellStyle name="Link" xfId="56" xr:uid="{00000000-0005-0000-0000-00005C700000}"/>
    <cellStyle name="Linked Cell" xfId="14" builtinId="24" hidden="1" customBuiltin="1"/>
    <cellStyle name="Linked Cell" xfId="63" builtinId="24" hidden="1" customBuiltin="1"/>
    <cellStyle name="Linked Cell" xfId="98" builtinId="24" hidden="1" customBuiltin="1"/>
    <cellStyle name="Linked Cell" xfId="140" builtinId="24" hidden="1" customBuiltin="1"/>
    <cellStyle name="Linked Cell" xfId="183" builtinId="24" hidden="1" customBuiltin="1"/>
    <cellStyle name="Linked Cell" xfId="217" builtinId="24" hidden="1" customBuiltin="1"/>
    <cellStyle name="Linked Cell" xfId="254" builtinId="24" hidden="1" customBuiltin="1"/>
    <cellStyle name="Linked Cell" xfId="291" builtinId="24" hidden="1" customBuiltin="1"/>
    <cellStyle name="Linked Cell" xfId="325" builtinId="24" hidden="1" customBuiltin="1"/>
    <cellStyle name="Linked Cell" xfId="360" builtinId="24" hidden="1" customBuiltin="1"/>
    <cellStyle name="Linked Cell" xfId="448" builtinId="24" hidden="1" customBuiltin="1"/>
    <cellStyle name="Linked Cell" xfId="482" builtinId="24" hidden="1" customBuiltin="1"/>
    <cellStyle name="Linked Cell" xfId="518" builtinId="24" hidden="1" customBuiltin="1"/>
    <cellStyle name="Linked Cell" xfId="554" builtinId="24" hidden="1" customBuiltin="1"/>
    <cellStyle name="Linked Cell" xfId="588" builtinId="24" hidden="1" customBuiltin="1"/>
    <cellStyle name="Linked Cell" xfId="394" builtinId="24" hidden="1" customBuiltin="1"/>
    <cellStyle name="Linked Cell" xfId="639" builtinId="24" hidden="1" customBuiltin="1"/>
    <cellStyle name="Linked Cell" xfId="673" builtinId="24" hidden="1" customBuiltin="1"/>
    <cellStyle name="Linked Cell" xfId="711" builtinId="24" hidden="1" customBuiltin="1"/>
    <cellStyle name="Linked Cell" xfId="746" builtinId="24" hidden="1" customBuiltin="1"/>
    <cellStyle name="Linked Cell" xfId="780" builtinId="24" hidden="1" customBuiltin="1"/>
    <cellStyle name="Linked Cell" xfId="749" builtinId="24" hidden="1" customBuiltin="1"/>
    <cellStyle name="Linked Cell" xfId="718" builtinId="24" hidden="1" customBuiltin="1"/>
    <cellStyle name="Linked Cell" xfId="752" builtinId="24" hidden="1" customBuiltin="1"/>
    <cellStyle name="Linked Cell" xfId="842" builtinId="24" hidden="1" customBuiltin="1"/>
    <cellStyle name="Linked Cell" xfId="878" builtinId="24" hidden="1" customBuiltin="1"/>
    <cellStyle name="Linked Cell" xfId="913" builtinId="24" hidden="1" customBuiltin="1"/>
    <cellStyle name="Linked Cell" xfId="756" builtinId="24" hidden="1" customBuiltin="1"/>
    <cellStyle name="Linked Cell" xfId="976" builtinId="24" hidden="1" customBuiltin="1"/>
    <cellStyle name="Linked Cell" xfId="1009" builtinId="24" hidden="1" customBuiltin="1"/>
    <cellStyle name="Linked Cell" xfId="1044" builtinId="24" hidden="1" customBuiltin="1"/>
    <cellStyle name="Linked Cell" xfId="1077" builtinId="24" hidden="1" customBuiltin="1"/>
    <cellStyle name="Linked Cell" xfId="1107" builtinId="24" hidden="1" customBuiltin="1"/>
    <cellStyle name="Linked Cell" xfId="1080" builtinId="24" hidden="1" customBuiltin="1"/>
    <cellStyle name="Linked Cell" xfId="1051" builtinId="24" hidden="1" customBuiltin="1"/>
    <cellStyle name="Linked Cell" xfId="1083" builtinId="24" hidden="1" customBuiltin="1"/>
    <cellStyle name="Linked Cell" xfId="1163" builtinId="24" hidden="1" customBuiltin="1"/>
    <cellStyle name="Linked Cell" xfId="1199" builtinId="24" hidden="1" customBuiltin="1"/>
    <cellStyle name="Linked Cell" xfId="1233" builtinId="24" hidden="1" customBuiltin="1"/>
    <cellStyle name="Linked Cell" xfId="1273" builtinId="24" hidden="1" customBuiltin="1"/>
    <cellStyle name="Linked Cell" xfId="1318" builtinId="24" hidden="1" customBuiltin="1"/>
    <cellStyle name="Linked Cell" xfId="1351" builtinId="24" hidden="1" customBuiltin="1"/>
    <cellStyle name="Linked Cell" xfId="1386" builtinId="24" hidden="1" customBuiltin="1"/>
    <cellStyle name="Linked Cell" xfId="1419" builtinId="24" hidden="1" customBuiltin="1"/>
    <cellStyle name="Linked Cell" xfId="1449" builtinId="24" hidden="1" customBuiltin="1"/>
    <cellStyle name="Linked Cell" xfId="1422" builtinId="24" hidden="1" customBuiltin="1"/>
    <cellStyle name="Linked Cell" xfId="1393" builtinId="24" hidden="1" customBuiltin="1"/>
    <cellStyle name="Linked Cell" xfId="1425" builtinId="24" hidden="1" customBuiltin="1"/>
    <cellStyle name="Linked Cell" xfId="1505" builtinId="24" hidden="1" customBuiltin="1"/>
    <cellStyle name="Linked Cell" xfId="1541" builtinId="24" hidden="1" customBuiltin="1"/>
    <cellStyle name="Linked Cell" xfId="1575" builtinId="24" hidden="1" customBuiltin="1"/>
    <cellStyle name="Linked Cell" xfId="1610" builtinId="24" hidden="1" customBuiltin="1"/>
    <cellStyle name="Linked Cell" xfId="1731" builtinId="24" hidden="1" customBuiltin="1"/>
    <cellStyle name="Linked Cell" xfId="1752" builtinId="24" hidden="1" customBuiltin="1"/>
    <cellStyle name="Linked Cell" xfId="1774" builtinId="24" hidden="1" customBuiltin="1"/>
    <cellStyle name="Linked Cell" xfId="1796" builtinId="24" hidden="1" customBuiltin="1"/>
    <cellStyle name="Linked Cell" xfId="1817" builtinId="24" hidden="1" customBuiltin="1"/>
    <cellStyle name="Linked Cell" xfId="1842" builtinId="24" hidden="1" customBuiltin="1"/>
    <cellStyle name="Linked Cell" xfId="2021" builtinId="24" hidden="1" customBuiltin="1"/>
    <cellStyle name="Linked Cell" xfId="2042" builtinId="24" hidden="1" customBuiltin="1"/>
    <cellStyle name="Linked Cell" xfId="2065" builtinId="24" hidden="1" customBuiltin="1"/>
    <cellStyle name="Linked Cell" xfId="2087" builtinId="24" hidden="1" customBuiltin="1"/>
    <cellStyle name="Linked Cell" xfId="2108" builtinId="24" hidden="1" customBuiltin="1"/>
    <cellStyle name="Linked Cell" xfId="1986" builtinId="24" hidden="1" customBuiltin="1"/>
    <cellStyle name="Linked Cell" xfId="2141" builtinId="24" hidden="1" customBuiltin="1"/>
    <cellStyle name="Linked Cell" xfId="2169" builtinId="24" hidden="1" customBuiltin="1"/>
    <cellStyle name="Linked Cell" xfId="2204" builtinId="24" hidden="1" customBuiltin="1"/>
    <cellStyle name="Linked Cell" xfId="2234" builtinId="24" hidden="1" customBuiltin="1"/>
    <cellStyle name="Linked Cell" xfId="2265" builtinId="24" hidden="1" customBuiltin="1"/>
    <cellStyle name="Linked Cell" xfId="2237" builtinId="24" hidden="1" customBuiltin="1"/>
    <cellStyle name="Linked Cell" xfId="2211" builtinId="24" hidden="1" customBuiltin="1"/>
    <cellStyle name="Linked Cell" xfId="2240" builtinId="24" hidden="1" customBuiltin="1"/>
    <cellStyle name="Linked Cell" xfId="2311" builtinId="24" hidden="1" customBuiltin="1"/>
    <cellStyle name="Linked Cell" xfId="2333" builtinId="24" hidden="1" customBuiltin="1"/>
    <cellStyle name="Linked Cell" xfId="2354" builtinId="24" hidden="1" customBuiltin="1"/>
    <cellStyle name="Linked Cell" xfId="2244" builtinId="24" hidden="1" customBuiltin="1"/>
    <cellStyle name="Linked Cell" xfId="2396" builtinId="24" hidden="1" customBuiltin="1"/>
    <cellStyle name="Linked Cell" xfId="2423" builtinId="24" hidden="1" customBuiltin="1"/>
    <cellStyle name="Linked Cell" xfId="2455" builtinId="24" hidden="1" customBuiltin="1"/>
    <cellStyle name="Linked Cell" xfId="2484" builtinId="24" hidden="1" customBuiltin="1"/>
    <cellStyle name="Linked Cell" xfId="2511" builtinId="24" hidden="1" customBuiltin="1"/>
    <cellStyle name="Linked Cell" xfId="2487" builtinId="24" hidden="1" customBuiltin="1"/>
    <cellStyle name="Linked Cell" xfId="2462" builtinId="24" hidden="1" customBuiltin="1"/>
    <cellStyle name="Linked Cell" xfId="2490" builtinId="24" hidden="1" customBuiltin="1"/>
    <cellStyle name="Linked Cell" xfId="2552" builtinId="24" hidden="1" customBuiltin="1"/>
    <cellStyle name="Linked Cell" xfId="2574" builtinId="24" hidden="1" customBuiltin="1"/>
    <cellStyle name="Linked Cell" xfId="2595" builtinId="24" hidden="1" customBuiltin="1"/>
    <cellStyle name="Linked Cell" xfId="2619" builtinId="24" hidden="1" customBuiltin="1"/>
    <cellStyle name="Linked Cell" xfId="2656" builtinId="24" hidden="1" customBuiltin="1"/>
    <cellStyle name="Linked Cell" xfId="2683" builtinId="24" hidden="1" customBuiltin="1"/>
    <cellStyle name="Linked Cell" xfId="2715" builtinId="24" hidden="1" customBuiltin="1"/>
    <cellStyle name="Linked Cell" xfId="2744" builtinId="24" hidden="1" customBuiltin="1"/>
    <cellStyle name="Linked Cell" xfId="2771" builtinId="24" hidden="1" customBuiltin="1"/>
    <cellStyle name="Linked Cell" xfId="2747" builtinId="24" hidden="1" customBuiltin="1"/>
    <cellStyle name="Linked Cell" xfId="2722" builtinId="24" hidden="1" customBuiltin="1"/>
    <cellStyle name="Linked Cell" xfId="2750" builtinId="24" hidden="1" customBuiltin="1"/>
    <cellStyle name="Linked Cell" xfId="2812" builtinId="24" hidden="1" customBuiltin="1"/>
    <cellStyle name="Linked Cell" xfId="2834" builtinId="24" hidden="1" customBuiltin="1"/>
    <cellStyle name="Linked Cell" xfId="2855" builtinId="24" hidden="1" customBuiltin="1"/>
    <cellStyle name="Linked Cell" xfId="2876" builtinId="24" hidden="1" customBuiltin="1"/>
    <cellStyle name="Linked Cell" xfId="1910" builtinId="24" hidden="1" customBuiltin="1"/>
    <cellStyle name="Linked Cell" xfId="1961" builtinId="24" hidden="1" customBuiltin="1"/>
    <cellStyle name="Linked Cell" xfId="1969" builtinId="24" hidden="1" customBuiltin="1"/>
    <cellStyle name="Linked Cell" xfId="1912" builtinId="24" hidden="1" customBuiltin="1"/>
    <cellStyle name="Linked Cell" xfId="1935" builtinId="24" hidden="1" customBuiltin="1"/>
    <cellStyle name="Linked Cell" xfId="1934" builtinId="24" hidden="1" customBuiltin="1"/>
    <cellStyle name="Linked Cell" xfId="3028" builtinId="24" hidden="1" customBuiltin="1"/>
    <cellStyle name="Linked Cell" xfId="3049" builtinId="24" hidden="1" customBuiltin="1"/>
    <cellStyle name="Linked Cell" xfId="3072" builtinId="24" hidden="1" customBuiltin="1"/>
    <cellStyle name="Linked Cell" xfId="3093" builtinId="24" hidden="1" customBuiltin="1"/>
    <cellStyle name="Linked Cell" xfId="3114" builtinId="24" hidden="1" customBuiltin="1"/>
    <cellStyle name="Linked Cell" xfId="2995" builtinId="24" hidden="1" customBuiltin="1"/>
    <cellStyle name="Linked Cell" xfId="3146" builtinId="24" hidden="1" customBuiltin="1"/>
    <cellStyle name="Linked Cell" xfId="3174" builtinId="24" hidden="1" customBuiltin="1"/>
    <cellStyle name="Linked Cell" xfId="3209" builtinId="24" hidden="1" customBuiltin="1"/>
    <cellStyle name="Linked Cell" xfId="3238" builtinId="24" hidden="1" customBuiltin="1"/>
    <cellStyle name="Linked Cell" xfId="3269" builtinId="24" hidden="1" customBuiltin="1"/>
    <cellStyle name="Linked Cell" xfId="3241" builtinId="24" hidden="1" customBuiltin="1"/>
    <cellStyle name="Linked Cell" xfId="3216" builtinId="24" hidden="1" customBuiltin="1"/>
    <cellStyle name="Linked Cell" xfId="3244" builtinId="24" hidden="1" customBuiltin="1"/>
    <cellStyle name="Linked Cell" xfId="3315" builtinId="24" hidden="1" customBuiltin="1"/>
    <cellStyle name="Linked Cell" xfId="3336" builtinId="24" hidden="1" customBuiltin="1"/>
    <cellStyle name="Linked Cell" xfId="3357" builtinId="24" hidden="1" customBuiltin="1"/>
    <cellStyle name="Linked Cell" xfId="3248" builtinId="24" hidden="1" customBuiltin="1"/>
    <cellStyle name="Linked Cell" xfId="3397" builtinId="24" hidden="1" customBuiltin="1"/>
    <cellStyle name="Linked Cell" xfId="3424" builtinId="24" hidden="1" customBuiltin="1"/>
    <cellStyle name="Linked Cell" xfId="3456" builtinId="24" hidden="1" customBuiltin="1"/>
    <cellStyle name="Linked Cell" xfId="3484" builtinId="24" hidden="1" customBuiltin="1"/>
    <cellStyle name="Linked Cell" xfId="3511" builtinId="24" hidden="1" customBuiltin="1"/>
    <cellStyle name="Linked Cell" xfId="3487" builtinId="24" hidden="1" customBuiltin="1"/>
    <cellStyle name="Linked Cell" xfId="3463" builtinId="24" hidden="1" customBuiltin="1"/>
    <cellStyle name="Linked Cell" xfId="3490" builtinId="24" hidden="1" customBuiltin="1"/>
    <cellStyle name="Linked Cell" xfId="3552" builtinId="24" hidden="1" customBuiltin="1"/>
    <cellStyle name="Linked Cell" xfId="3573" builtinId="24" hidden="1" customBuiltin="1"/>
    <cellStyle name="Linked Cell" xfId="3594" builtinId="24" hidden="1" customBuiltin="1"/>
    <cellStyle name="Linked Cell" xfId="3618" builtinId="24" hidden="1" customBuiltin="1"/>
    <cellStyle name="Linked Cell" xfId="3653" builtinId="24" hidden="1" customBuiltin="1"/>
    <cellStyle name="Linked Cell" xfId="3680" builtinId="24" hidden="1" customBuiltin="1"/>
    <cellStyle name="Linked Cell" xfId="3712" builtinId="24" hidden="1" customBuiltin="1"/>
    <cellStyle name="Linked Cell" xfId="3740" builtinId="24" hidden="1" customBuiltin="1"/>
    <cellStyle name="Linked Cell" xfId="3767" builtinId="24" hidden="1" customBuiltin="1"/>
    <cellStyle name="Linked Cell" xfId="3743" builtinId="24" hidden="1" customBuiltin="1"/>
    <cellStyle name="Linked Cell" xfId="3719" builtinId="24" hidden="1" customBuiltin="1"/>
    <cellStyle name="Linked Cell" xfId="3746" builtinId="24" hidden="1" customBuiltin="1"/>
    <cellStyle name="Linked Cell" xfId="3808" builtinId="24" hidden="1" customBuiltin="1"/>
    <cellStyle name="Linked Cell" xfId="3829" builtinId="24" hidden="1" customBuiltin="1"/>
    <cellStyle name="Linked Cell" xfId="3850" builtinId="24" hidden="1" customBuiltin="1"/>
    <cellStyle name="Linked Cell" xfId="3871" builtinId="24" hidden="1" customBuiltin="1"/>
    <cellStyle name="Linked Cell" xfId="3911" builtinId="24" hidden="1" customBuiltin="1"/>
    <cellStyle name="Linked Cell" xfId="3945" builtinId="24" hidden="1" customBuiltin="1"/>
    <cellStyle name="Linked Cell" xfId="3982" builtinId="24" hidden="1" customBuiltin="1"/>
    <cellStyle name="Linked Cell" xfId="4019" builtinId="24" hidden="1" customBuiltin="1"/>
    <cellStyle name="Linked Cell" xfId="4053" builtinId="24" hidden="1" customBuiltin="1"/>
    <cellStyle name="Linked Cell" xfId="4251" builtinId="24" hidden="1" customBuiltin="1"/>
    <cellStyle name="Linked Cell" xfId="6386" builtinId="24" hidden="1" customBuiltin="1"/>
    <cellStyle name="Linked Cell" xfId="6410" builtinId="24" hidden="1" customBuiltin="1"/>
    <cellStyle name="Linked Cell" xfId="6439" builtinId="24" hidden="1" customBuiltin="1"/>
    <cellStyle name="Linked Cell" xfId="6464" builtinId="24" hidden="1" customBuiltin="1"/>
    <cellStyle name="Linked Cell" xfId="6487" builtinId="24" hidden="1" customBuiltin="1"/>
    <cellStyle name="Linked Cell" xfId="6340" builtinId="24" hidden="1" customBuiltin="1"/>
    <cellStyle name="Linked Cell" xfId="6527" builtinId="24" hidden="1" customBuiltin="1"/>
    <cellStyle name="Linked Cell" xfId="6561" builtinId="24" hidden="1" customBuiltin="1"/>
    <cellStyle name="Linked Cell" xfId="6599" builtinId="24" hidden="1" customBuiltin="1"/>
    <cellStyle name="Linked Cell" xfId="6635" builtinId="24" hidden="1" customBuiltin="1"/>
    <cellStyle name="Linked Cell" xfId="6670" builtinId="24" hidden="1" customBuiltin="1"/>
    <cellStyle name="Linked Cell" xfId="6638" builtinId="24" hidden="1" customBuiltin="1"/>
    <cellStyle name="Linked Cell" xfId="6606" builtinId="24" hidden="1" customBuiltin="1"/>
    <cellStyle name="Linked Cell" xfId="6641" builtinId="24" hidden="1" customBuiltin="1"/>
    <cellStyle name="Linked Cell" xfId="6732" builtinId="24" hidden="1" customBuiltin="1"/>
    <cellStyle name="Linked Cell" xfId="6768" builtinId="24" hidden="1" customBuiltin="1"/>
    <cellStyle name="Linked Cell" xfId="6803" builtinId="24" hidden="1" customBuiltin="1"/>
    <cellStyle name="Linked Cell" xfId="6646" builtinId="24" hidden="1" customBuiltin="1"/>
    <cellStyle name="Linked Cell" xfId="6866" builtinId="24" hidden="1" customBuiltin="1"/>
    <cellStyle name="Linked Cell" xfId="6899" builtinId="24" hidden="1" customBuiltin="1"/>
    <cellStyle name="Linked Cell" xfId="6935" builtinId="24" hidden="1" customBuiltin="1"/>
    <cellStyle name="Linked Cell" xfId="6968" builtinId="24" hidden="1" customBuiltin="1"/>
    <cellStyle name="Linked Cell" xfId="6998" builtinId="24" hidden="1" customBuiltin="1"/>
    <cellStyle name="Linked Cell" xfId="6971" builtinId="24" hidden="1" customBuiltin="1"/>
    <cellStyle name="Linked Cell" xfId="6942" builtinId="24" hidden="1" customBuiltin="1"/>
    <cellStyle name="Linked Cell" xfId="6974" builtinId="24" hidden="1" customBuiltin="1"/>
    <cellStyle name="Linked Cell" xfId="7054" builtinId="24" hidden="1" customBuiltin="1"/>
    <cellStyle name="Linked Cell" xfId="7090" builtinId="24" hidden="1" customBuiltin="1"/>
    <cellStyle name="Linked Cell" xfId="7124" builtinId="24" hidden="1" customBuiltin="1"/>
    <cellStyle name="Linked Cell" xfId="7164" builtinId="24" hidden="1" customBuiltin="1"/>
    <cellStyle name="Linked Cell" xfId="7210" builtinId="24" hidden="1" customBuiltin="1"/>
    <cellStyle name="Linked Cell" xfId="7244" builtinId="24" hidden="1" customBuiltin="1"/>
    <cellStyle name="Linked Cell" xfId="7280" builtinId="24" hidden="1" customBuiltin="1"/>
    <cellStyle name="Linked Cell" xfId="7313" builtinId="24" hidden="1" customBuiltin="1"/>
    <cellStyle name="Linked Cell" xfId="7343" builtinId="24" hidden="1" customBuiltin="1"/>
    <cellStyle name="Linked Cell" xfId="7316" builtinId="24" hidden="1" customBuiltin="1"/>
    <cellStyle name="Linked Cell" xfId="7287" builtinId="24" hidden="1" customBuiltin="1"/>
    <cellStyle name="Linked Cell" xfId="7319" builtinId="24" hidden="1" customBuiltin="1"/>
    <cellStyle name="Linked Cell" xfId="7400" builtinId="24" hidden="1" customBuiltin="1"/>
    <cellStyle name="Linked Cell" xfId="7436" builtinId="24" hidden="1" customBuiltin="1"/>
    <cellStyle name="Linked Cell" xfId="7470" builtinId="24" hidden="1" customBuiltin="1"/>
    <cellStyle name="Linked Cell" xfId="7519" builtinId="24" hidden="1" customBuiltin="1"/>
    <cellStyle name="Linked Cell" xfId="7972" builtinId="24" hidden="1" customBuiltin="1"/>
    <cellStyle name="Linked Cell" xfId="7993" builtinId="24" hidden="1" customBuiltin="1"/>
    <cellStyle name="Linked Cell" xfId="8016" builtinId="24" hidden="1" customBuiltin="1"/>
    <cellStyle name="Linked Cell" xfId="8039" builtinId="24" hidden="1" customBuiltin="1"/>
    <cellStyle name="Linked Cell" xfId="8060" builtinId="24" hidden="1" customBuiltin="1"/>
    <cellStyle name="Linked Cell" xfId="8104" builtinId="24" hidden="1" customBuiltin="1"/>
    <cellStyle name="Linked Cell" xfId="8569" builtinId="24" hidden="1" customBuiltin="1"/>
    <cellStyle name="Linked Cell" xfId="8593" builtinId="24" hidden="1" customBuiltin="1"/>
    <cellStyle name="Linked Cell" xfId="8621" builtinId="24" hidden="1" customBuiltin="1"/>
    <cellStyle name="Linked Cell" xfId="8644" builtinId="24" hidden="1" customBuiltin="1"/>
    <cellStyle name="Linked Cell" xfId="8670" builtinId="24" hidden="1" customBuiltin="1"/>
    <cellStyle name="Linked Cell" xfId="8531" builtinId="24" hidden="1" customBuiltin="1"/>
    <cellStyle name="Linked Cell" xfId="8705" builtinId="24" hidden="1" customBuiltin="1"/>
    <cellStyle name="Linked Cell" xfId="8734" builtinId="24" hidden="1" customBuiltin="1"/>
    <cellStyle name="Linked Cell" xfId="8770" builtinId="24" hidden="1" customBuiltin="1"/>
    <cellStyle name="Linked Cell" xfId="8802" builtinId="24" hidden="1" customBuiltin="1"/>
    <cellStyle name="Linked Cell" xfId="8834" builtinId="24" hidden="1" customBuiltin="1"/>
    <cellStyle name="Linked Cell" xfId="8805" builtinId="24" hidden="1" customBuiltin="1"/>
    <cellStyle name="Linked Cell" xfId="8777" builtinId="24" hidden="1" customBuiltin="1"/>
    <cellStyle name="Linked Cell" xfId="8808" builtinId="24" hidden="1" customBuiltin="1"/>
    <cellStyle name="Linked Cell" xfId="8884" builtinId="24" hidden="1" customBuiltin="1"/>
    <cellStyle name="Linked Cell" xfId="8908" builtinId="24" hidden="1" customBuiltin="1"/>
    <cellStyle name="Linked Cell" xfId="8932" builtinId="24" hidden="1" customBuiltin="1"/>
    <cellStyle name="Linked Cell" xfId="8813" builtinId="24" hidden="1" customBuiltin="1"/>
    <cellStyle name="Linked Cell" xfId="8977" builtinId="24" hidden="1" customBuiltin="1"/>
    <cellStyle name="Linked Cell" xfId="9008" builtinId="24" hidden="1" customBuiltin="1"/>
    <cellStyle name="Linked Cell" xfId="9041" builtinId="24" hidden="1" customBuiltin="1"/>
    <cellStyle name="Linked Cell" xfId="9072" builtinId="24" hidden="1" customBuiltin="1"/>
    <cellStyle name="Linked Cell" xfId="9099" builtinId="24" hidden="1" customBuiltin="1"/>
    <cellStyle name="Linked Cell" xfId="9075" builtinId="24" hidden="1" customBuiltin="1"/>
    <cellStyle name="Linked Cell" xfId="9048" builtinId="24" hidden="1" customBuiltin="1"/>
    <cellStyle name="Linked Cell" xfId="9078" builtinId="24" hidden="1" customBuiltin="1"/>
    <cellStyle name="Linked Cell" xfId="9146" builtinId="24" hidden="1" customBuiltin="1"/>
    <cellStyle name="Linked Cell" xfId="9170" builtinId="24" hidden="1" customBuiltin="1"/>
    <cellStyle name="Linked Cell" xfId="9196" builtinId="24" hidden="1" customBuiltin="1"/>
    <cellStyle name="Linked Cell" xfId="9224" builtinId="24" hidden="1" customBuiltin="1"/>
    <cellStyle name="Linked Cell" xfId="9263" builtinId="24" hidden="1" customBuiltin="1"/>
    <cellStyle name="Linked Cell" xfId="9293" builtinId="24" hidden="1" customBuiltin="1"/>
    <cellStyle name="Linked Cell" xfId="9326" builtinId="24" hidden="1" customBuiltin="1"/>
    <cellStyle name="Linked Cell" xfId="9357" builtinId="24" hidden="1" customBuiltin="1"/>
    <cellStyle name="Linked Cell" xfId="9384" builtinId="24" hidden="1" customBuiltin="1"/>
    <cellStyle name="Linked Cell" xfId="9360" builtinId="24" hidden="1" customBuiltin="1"/>
    <cellStyle name="Linked Cell" xfId="9333" builtinId="24" hidden="1" customBuiltin="1"/>
    <cellStyle name="Linked Cell" xfId="9363" builtinId="24" hidden="1" customBuiltin="1"/>
    <cellStyle name="Linked Cell" xfId="9430" builtinId="24" hidden="1" customBuiltin="1"/>
    <cellStyle name="Linked Cell" xfId="9454" builtinId="24" hidden="1" customBuiltin="1"/>
    <cellStyle name="Linked Cell" xfId="9479" builtinId="24" hidden="1" customBuiltin="1"/>
    <cellStyle name="Linked Cell" xfId="9502" builtinId="24" hidden="1" customBuiltin="1"/>
    <cellStyle name="Linked Cell" xfId="8338" builtinId="24" hidden="1" customBuiltin="1"/>
    <cellStyle name="Linked Cell" xfId="8472" builtinId="24" hidden="1" customBuiltin="1"/>
    <cellStyle name="Linked Cell" xfId="8481" builtinId="24" hidden="1" customBuiltin="1"/>
    <cellStyle name="Linked Cell" xfId="8350" builtinId="24" hidden="1" customBuiltin="1"/>
    <cellStyle name="Linked Cell" xfId="8425" builtinId="24" hidden="1" customBuiltin="1"/>
    <cellStyle name="Linked Cell" xfId="8424" builtinId="24" hidden="1" customBuiltin="1"/>
    <cellStyle name="Linked Cell" xfId="9670" builtinId="24" hidden="1" customBuiltin="1"/>
    <cellStyle name="Linked Cell" xfId="9691" builtinId="24" hidden="1" customBuiltin="1"/>
    <cellStyle name="Linked Cell" xfId="9714" builtinId="24" hidden="1" customBuiltin="1"/>
    <cellStyle name="Linked Cell" xfId="9735" builtinId="24" hidden="1" customBuiltin="1"/>
    <cellStyle name="Linked Cell" xfId="9756" builtinId="24" hidden="1" customBuiltin="1"/>
    <cellStyle name="Linked Cell" xfId="9634" builtinId="24" hidden="1" customBuiltin="1"/>
    <cellStyle name="Linked Cell" xfId="9789" builtinId="24" hidden="1" customBuiltin="1"/>
    <cellStyle name="Linked Cell" xfId="9819" builtinId="24" hidden="1" customBuiltin="1"/>
    <cellStyle name="Linked Cell" xfId="9854" builtinId="24" hidden="1" customBuiltin="1"/>
    <cellStyle name="Linked Cell" xfId="9885" builtinId="24" hidden="1" customBuiltin="1"/>
    <cellStyle name="Linked Cell" xfId="9916" builtinId="24" hidden="1" customBuiltin="1"/>
    <cellStyle name="Linked Cell" xfId="9888" builtinId="24" hidden="1" customBuiltin="1"/>
    <cellStyle name="Linked Cell" xfId="9861" builtinId="24" hidden="1" customBuiltin="1"/>
    <cellStyle name="Linked Cell" xfId="9891" builtinId="24" hidden="1" customBuiltin="1"/>
    <cellStyle name="Linked Cell" xfId="9968" builtinId="24" hidden="1" customBuiltin="1"/>
    <cellStyle name="Linked Cell" xfId="9992" builtinId="24" hidden="1" customBuiltin="1"/>
    <cellStyle name="Linked Cell" xfId="10016" builtinId="24" hidden="1" customBuiltin="1"/>
    <cellStyle name="Linked Cell" xfId="9895" builtinId="24" hidden="1" customBuiltin="1"/>
    <cellStyle name="Linked Cell" xfId="10059" builtinId="24" hidden="1" customBuiltin="1"/>
    <cellStyle name="Linked Cell" xfId="10087" builtinId="24" hidden="1" customBuiltin="1"/>
    <cellStyle name="Linked Cell" xfId="10119" builtinId="24" hidden="1" customBuiltin="1"/>
    <cellStyle name="Linked Cell" xfId="10148" builtinId="24" hidden="1" customBuiltin="1"/>
    <cellStyle name="Linked Cell" xfId="10175" builtinId="24" hidden="1" customBuiltin="1"/>
    <cellStyle name="Linked Cell" xfId="10151" builtinId="24" hidden="1" customBuiltin="1"/>
    <cellStyle name="Linked Cell" xfId="10126" builtinId="24" hidden="1" customBuiltin="1"/>
    <cellStyle name="Linked Cell" xfId="10154" builtinId="24" hidden="1" customBuiltin="1"/>
    <cellStyle name="Linked Cell" xfId="10222" builtinId="24" hidden="1" customBuiltin="1"/>
    <cellStyle name="Linked Cell" xfId="10245" builtinId="24" hidden="1" customBuiltin="1"/>
    <cellStyle name="Linked Cell" xfId="10270" builtinId="24" hidden="1" customBuiltin="1"/>
    <cellStyle name="Linked Cell" xfId="10297" builtinId="24" hidden="1" customBuiltin="1"/>
    <cellStyle name="Linked Cell" xfId="10336" builtinId="24" hidden="1" customBuiltin="1"/>
    <cellStyle name="Linked Cell" xfId="10365" builtinId="24" hidden="1" customBuiltin="1"/>
    <cellStyle name="Linked Cell" xfId="10398" builtinId="24" hidden="1" customBuiltin="1"/>
    <cellStyle name="Linked Cell" xfId="10428" builtinId="24" hidden="1" customBuiltin="1"/>
    <cellStyle name="Linked Cell" xfId="10455" builtinId="24" hidden="1" customBuiltin="1"/>
    <cellStyle name="Linked Cell" xfId="10431" builtinId="24" hidden="1" customBuiltin="1"/>
    <cellStyle name="Linked Cell" xfId="10405" builtinId="24" hidden="1" customBuiltin="1"/>
    <cellStyle name="Linked Cell" xfId="10434" builtinId="24" hidden="1" customBuiltin="1"/>
    <cellStyle name="Linked Cell" xfId="10501" builtinId="24" hidden="1" customBuiltin="1"/>
    <cellStyle name="Linked Cell" xfId="10525" builtinId="24" hidden="1" customBuiltin="1"/>
    <cellStyle name="Linked Cell" xfId="10548" builtinId="24" hidden="1" customBuiltin="1"/>
    <cellStyle name="Linked Cell" xfId="10578" builtinId="24" hidden="1" customBuiltin="1"/>
    <cellStyle name="Linked Cell" xfId="7735" builtinId="24" hidden="1" customBuiltin="1"/>
    <cellStyle name="Linked Cell" xfId="6102" builtinId="24" hidden="1" customBuiltin="1"/>
    <cellStyle name="Linked Cell" xfId="7696" builtinId="24" hidden="1" customBuiltin="1"/>
    <cellStyle name="Linked Cell" xfId="8215" builtinId="24" hidden="1" customBuiltin="1"/>
    <cellStyle name="Linked Cell" xfId="8401" builtinId="24" hidden="1" customBuiltin="1"/>
    <cellStyle name="Linked Cell" xfId="8349" builtinId="24" hidden="1" customBuiltin="1"/>
    <cellStyle name="Linked Cell" xfId="7633" builtinId="24" hidden="1" customBuiltin="1"/>
    <cellStyle name="Linked Cell" xfId="7545" builtinId="24" hidden="1" customBuiltin="1"/>
    <cellStyle name="Linked Cell" xfId="5655" builtinId="24" hidden="1" customBuiltin="1"/>
    <cellStyle name="Linked Cell" xfId="4714" builtinId="24" hidden="1" customBuiltin="1"/>
    <cellStyle name="Linked Cell" xfId="3900" builtinId="24" hidden="1" customBuiltin="1"/>
    <cellStyle name="Linked Cell" xfId="5729" builtinId="24" hidden="1" customBuiltin="1"/>
    <cellStyle name="Linked Cell" xfId="4421" builtinId="24" hidden="1" customBuiltin="1"/>
    <cellStyle name="Linked Cell" xfId="144" builtinId="24" hidden="1" customBuiltin="1"/>
    <cellStyle name="Linked Cell" xfId="10649" builtinId="24" hidden="1" customBuiltin="1"/>
    <cellStyle name="Linked Cell" xfId="8502" builtinId="24" hidden="1" customBuiltin="1"/>
    <cellStyle name="Linked Cell" xfId="8229" builtinId="24" hidden="1" customBuiltin="1"/>
    <cellStyle name="Linked Cell" xfId="5209" builtinId="24" hidden="1" customBuiltin="1"/>
    <cellStyle name="Linked Cell" xfId="10779" builtinId="24" hidden="1" customBuiltin="1"/>
    <cellStyle name="Linked Cell" xfId="7794" builtinId="24" hidden="1" customBuiltin="1"/>
    <cellStyle name="Linked Cell" xfId="10678" builtinId="24" hidden="1" customBuiltin="1"/>
    <cellStyle name="Linked Cell" xfId="5165" builtinId="24" hidden="1" customBuiltin="1"/>
    <cellStyle name="Linked Cell" xfId="10675" builtinId="24" hidden="1" customBuiltin="1"/>
    <cellStyle name="Linked Cell" xfId="7610" builtinId="24" hidden="1" customBuiltin="1"/>
    <cellStyle name="Linked Cell" xfId="5630" builtinId="24" hidden="1" customBuiltin="1"/>
    <cellStyle name="Linked Cell" xfId="8234" builtinId="24" hidden="1" customBuiltin="1"/>
    <cellStyle name="Linked Cell" xfId="10827" builtinId="24" hidden="1" customBuiltin="1"/>
    <cellStyle name="Linked Cell" xfId="8139" builtinId="24" hidden="1" customBuiltin="1"/>
    <cellStyle name="Linked Cell" xfId="10569" builtinId="24" hidden="1" customBuiltin="1"/>
    <cellStyle name="Linked Cell" xfId="5578" builtinId="24" hidden="1" customBuiltin="1"/>
    <cellStyle name="Linked Cell" xfId="8375" builtinId="24" hidden="1" customBuiltin="1"/>
    <cellStyle name="Linked Cell" xfId="7600" builtinId="24" hidden="1" customBuiltin="1"/>
    <cellStyle name="Linked Cell" xfId="5968" builtinId="24" hidden="1" customBuiltin="1"/>
    <cellStyle name="Linked Cell" xfId="6047" builtinId="24" hidden="1" customBuiltin="1"/>
    <cellStyle name="Linked Cell" xfId="4384" builtinId="24" hidden="1" customBuiltin="1"/>
    <cellStyle name="Linked Cell" xfId="6207" builtinId="24" hidden="1" customBuiltin="1"/>
    <cellStyle name="Linked Cell" xfId="4379" builtinId="24" hidden="1" customBuiltin="1"/>
    <cellStyle name="Linked Cell" xfId="4883" builtinId="24" hidden="1" customBuiltin="1"/>
    <cellStyle name="Linked Cell" xfId="5792" builtinId="24" hidden="1" customBuiltin="1"/>
    <cellStyle name="Linked Cell" xfId="4944" builtinId="24" hidden="1" customBuiltin="1"/>
    <cellStyle name="Linked Cell" xfId="5691" builtinId="24" hidden="1" customBuiltin="1"/>
    <cellStyle name="Linked Cell" xfId="5387" builtinId="24" hidden="1" customBuiltin="1"/>
    <cellStyle name="Linked Cell" xfId="6198" builtinId="24" hidden="1" customBuiltin="1"/>
    <cellStyle name="Linked Cell" xfId="5789" builtinId="24" hidden="1" customBuiltin="1"/>
    <cellStyle name="Linked Cell" xfId="4990" builtinId="24" hidden="1" customBuiltin="1"/>
    <cellStyle name="Linked Cell" xfId="5304" builtinId="24" hidden="1" customBuiltin="1"/>
    <cellStyle name="Linked Cell" xfId="5062" builtinId="24" hidden="1" customBuiltin="1"/>
    <cellStyle name="Linked Cell" xfId="5774" builtinId="24" hidden="1" customBuiltin="1"/>
    <cellStyle name="Linked Cell" xfId="6174" builtinId="24" hidden="1" customBuiltin="1"/>
    <cellStyle name="Linked Cell" xfId="8117" builtinId="24" hidden="1" customBuiltin="1"/>
    <cellStyle name="Linked Cell" xfId="6423" builtinId="24" hidden="1" customBuiltin="1"/>
    <cellStyle name="Linked Cell" xfId="7730" builtinId="24" hidden="1" customBuiltin="1"/>
    <cellStyle name="Linked Cell" xfId="5766" builtinId="24" hidden="1" customBuiltin="1"/>
    <cellStyle name="Linked Cell" xfId="6451" builtinId="24" hidden="1" customBuiltin="1"/>
    <cellStyle name="Linked Cell" xfId="11014" builtinId="24" hidden="1" customBuiltin="1"/>
    <cellStyle name="Linked Cell" xfId="11039" builtinId="24" hidden="1" customBuiltin="1"/>
    <cellStyle name="Linked Cell" xfId="11070" builtinId="24" hidden="1" customBuiltin="1"/>
    <cellStyle name="Linked Cell" xfId="11097" builtinId="24" hidden="1" customBuiltin="1"/>
    <cellStyle name="Linked Cell" xfId="11124" builtinId="24" hidden="1" customBuiltin="1"/>
    <cellStyle name="Linked Cell" xfId="10971" builtinId="24" hidden="1" customBuiltin="1"/>
    <cellStyle name="Linked Cell" xfId="11168" builtinId="24" hidden="1" customBuiltin="1"/>
    <cellStyle name="Linked Cell" xfId="11200" builtinId="24" hidden="1" customBuiltin="1"/>
    <cellStyle name="Linked Cell" xfId="11235" builtinId="24" hidden="1" customBuiltin="1"/>
    <cellStyle name="Linked Cell" xfId="11271" builtinId="24" hidden="1" customBuiltin="1"/>
    <cellStyle name="Linked Cell" xfId="11302" builtinId="24" hidden="1" customBuiltin="1"/>
    <cellStyle name="Linked Cell" xfId="11274" builtinId="24" hidden="1" customBuiltin="1"/>
    <cellStyle name="Linked Cell" xfId="11242" builtinId="24" hidden="1" customBuiltin="1"/>
    <cellStyle name="Linked Cell" xfId="11277" builtinId="24" hidden="1" customBuiltin="1"/>
    <cellStyle name="Linked Cell" xfId="11355" builtinId="24" hidden="1" customBuiltin="1"/>
    <cellStyle name="Linked Cell" xfId="11385" builtinId="24" hidden="1" customBuiltin="1"/>
    <cellStyle name="Linked Cell" xfId="11411" builtinId="24" hidden="1" customBuiltin="1"/>
    <cellStyle name="Linked Cell" xfId="11281" builtinId="24" hidden="1" customBuiltin="1"/>
    <cellStyle name="Linked Cell" xfId="11465" builtinId="24" hidden="1" customBuiltin="1"/>
    <cellStyle name="Linked Cell" xfId="11496" builtinId="24" hidden="1" customBuiltin="1"/>
    <cellStyle name="Linked Cell" xfId="11529" builtinId="24" hidden="1" customBuiltin="1"/>
    <cellStyle name="Linked Cell" xfId="11561" builtinId="24" hidden="1" customBuiltin="1"/>
    <cellStyle name="Linked Cell" xfId="11589" builtinId="24" hidden="1" customBuiltin="1"/>
    <cellStyle name="Linked Cell" xfId="11564" builtinId="24" hidden="1" customBuiltin="1"/>
    <cellStyle name="Linked Cell" xfId="11536" builtinId="24" hidden="1" customBuiltin="1"/>
    <cellStyle name="Linked Cell" xfId="11567" builtinId="24" hidden="1" customBuiltin="1"/>
    <cellStyle name="Linked Cell" xfId="11636" builtinId="24" hidden="1" customBuiltin="1"/>
    <cellStyle name="Linked Cell" xfId="11662" builtinId="24" hidden="1" customBuiltin="1"/>
    <cellStyle name="Linked Cell" xfId="11690" builtinId="24" hidden="1" customBuiltin="1"/>
    <cellStyle name="Linked Cell" xfId="11721" builtinId="24" hidden="1" customBuiltin="1"/>
    <cellStyle name="Linked Cell" xfId="11764" builtinId="24" hidden="1" customBuiltin="1"/>
    <cellStyle name="Linked Cell" xfId="11794" builtinId="24" hidden="1" customBuiltin="1"/>
    <cellStyle name="Linked Cell" xfId="11827" builtinId="24" hidden="1" customBuiltin="1"/>
    <cellStyle name="Linked Cell" xfId="11858" builtinId="24" hidden="1" customBuiltin="1"/>
    <cellStyle name="Linked Cell" xfId="11885" builtinId="24" hidden="1" customBuiltin="1"/>
    <cellStyle name="Linked Cell" xfId="11861" builtinId="24" hidden="1" customBuiltin="1"/>
    <cellStyle name="Linked Cell" xfId="11834" builtinId="24" hidden="1" customBuiltin="1"/>
    <cellStyle name="Linked Cell" xfId="11864" builtinId="24" hidden="1" customBuiltin="1"/>
    <cellStyle name="Linked Cell" xfId="11930" builtinId="24" hidden="1" customBuiltin="1"/>
    <cellStyle name="Linked Cell" xfId="11960" builtinId="24" hidden="1" customBuiltin="1"/>
    <cellStyle name="Linked Cell" xfId="11990" builtinId="24" hidden="1" customBuiltin="1"/>
    <cellStyle name="Linked Cell" xfId="12015" builtinId="24" hidden="1" customBuiltin="1"/>
    <cellStyle name="Linked Cell" xfId="10875" builtinId="24" hidden="1" customBuiltin="1"/>
    <cellStyle name="Linked Cell" xfId="10937" builtinId="24" hidden="1" customBuiltin="1"/>
    <cellStyle name="Linked Cell" xfId="10946" builtinId="24" hidden="1" customBuiltin="1"/>
    <cellStyle name="Linked Cell" xfId="10879" builtinId="24" hidden="1" customBuiltin="1"/>
    <cellStyle name="Linked Cell" xfId="10909" builtinId="24" hidden="1" customBuiltin="1"/>
    <cellStyle name="Linked Cell" xfId="10908" builtinId="24" hidden="1" customBuiltin="1"/>
    <cellStyle name="Linked Cell" xfId="12169" builtinId="24" hidden="1" customBuiltin="1"/>
    <cellStyle name="Linked Cell" xfId="12190" builtinId="24" hidden="1" customBuiltin="1"/>
    <cellStyle name="Linked Cell" xfId="12213" builtinId="24" hidden="1" customBuiltin="1"/>
    <cellStyle name="Linked Cell" xfId="12234" builtinId="24" hidden="1" customBuiltin="1"/>
    <cellStyle name="Linked Cell" xfId="12255" builtinId="24" hidden="1" customBuiltin="1"/>
    <cellStyle name="Linked Cell" xfId="12134" builtinId="24" hidden="1" customBuiltin="1"/>
    <cellStyle name="Linked Cell" xfId="12291" builtinId="24" hidden="1" customBuiltin="1"/>
    <cellStyle name="Linked Cell" xfId="12322" builtinId="24" hidden="1" customBuiltin="1"/>
    <cellStyle name="Linked Cell" xfId="12358" builtinId="24" hidden="1" customBuiltin="1"/>
    <cellStyle name="Linked Cell" xfId="12388" builtinId="24" hidden="1" customBuiltin="1"/>
    <cellStyle name="Linked Cell" xfId="12420" builtinId="24" hidden="1" customBuiltin="1"/>
    <cellStyle name="Linked Cell" xfId="12391" builtinId="24" hidden="1" customBuiltin="1"/>
    <cellStyle name="Linked Cell" xfId="12365" builtinId="24" hidden="1" customBuiltin="1"/>
    <cellStyle name="Linked Cell" xfId="12394" builtinId="24" hidden="1" customBuiltin="1"/>
    <cellStyle name="Linked Cell" xfId="12473" builtinId="24" hidden="1" customBuiltin="1"/>
    <cellStyle name="Linked Cell" xfId="12500" builtinId="24" hidden="1" customBuiltin="1"/>
    <cellStyle name="Linked Cell" xfId="12527" builtinId="24" hidden="1" customBuiltin="1"/>
    <cellStyle name="Linked Cell" xfId="12398" builtinId="24" hidden="1" customBuiltin="1"/>
    <cellStyle name="Linked Cell" xfId="12575" builtinId="24" hidden="1" customBuiltin="1"/>
    <cellStyle name="Linked Cell" xfId="12605" builtinId="24" hidden="1" customBuiltin="1"/>
    <cellStyle name="Linked Cell" xfId="12637" builtinId="24" hidden="1" customBuiltin="1"/>
    <cellStyle name="Linked Cell" xfId="12667" builtinId="24" hidden="1" customBuiltin="1"/>
    <cellStyle name="Linked Cell" xfId="12694" builtinId="24" hidden="1" customBuiltin="1"/>
    <cellStyle name="Linked Cell" xfId="12670" builtinId="24" hidden="1" customBuiltin="1"/>
    <cellStyle name="Linked Cell" xfId="12644" builtinId="24" hidden="1" customBuiltin="1"/>
    <cellStyle name="Linked Cell" xfId="12673" builtinId="24" hidden="1" customBuiltin="1"/>
    <cellStyle name="Linked Cell" xfId="12741" builtinId="24" hidden="1" customBuiltin="1"/>
    <cellStyle name="Linked Cell" xfId="12768" builtinId="24" hidden="1" customBuiltin="1"/>
    <cellStyle name="Linked Cell" xfId="12798" builtinId="24" hidden="1" customBuiltin="1"/>
    <cellStyle name="Linked Cell" xfId="12829" builtinId="24" hidden="1" customBuiltin="1"/>
    <cellStyle name="Linked Cell" xfId="12868" builtinId="24" hidden="1" customBuiltin="1"/>
    <cellStyle name="Linked Cell" xfId="12898" builtinId="24" hidden="1" customBuiltin="1"/>
    <cellStyle name="Linked Cell" xfId="12930" builtinId="24" hidden="1" customBuiltin="1"/>
    <cellStyle name="Linked Cell" xfId="12959" builtinId="24" hidden="1" customBuiltin="1"/>
    <cellStyle name="Linked Cell" xfId="12986" builtinId="24" hidden="1" customBuiltin="1"/>
    <cellStyle name="Linked Cell" xfId="12962" builtinId="24" hidden="1" customBuiltin="1"/>
    <cellStyle name="Linked Cell" xfId="12937" builtinId="24" hidden="1" customBuiltin="1"/>
    <cellStyle name="Linked Cell" xfId="12965" builtinId="24" hidden="1" customBuiltin="1"/>
    <cellStyle name="Linked Cell" xfId="13033" builtinId="24" hidden="1" customBuiltin="1"/>
    <cellStyle name="Linked Cell" xfId="13058" builtinId="24" hidden="1" customBuiltin="1"/>
    <cellStyle name="Linked Cell" xfId="13085" builtinId="24" hidden="1" customBuiltin="1"/>
    <cellStyle name="Linked Cell" xfId="13109" builtinId="24" hidden="1" customBuiltin="1"/>
    <cellStyle name="Linked Cell" xfId="4191" builtinId="24" hidden="1" customBuiltin="1"/>
    <cellStyle name="Linked Cell" xfId="5678" builtinId="24" hidden="1" customBuiltin="1"/>
    <cellStyle name="Linked Cell" xfId="5680" builtinId="24" hidden="1" customBuiltin="1"/>
    <cellStyle name="Linked Cell" xfId="5174" builtinId="24" hidden="1" customBuiltin="1"/>
    <cellStyle name="Linked Cell" xfId="5867" builtinId="24" hidden="1" customBuiltin="1"/>
    <cellStyle name="Linked Cell" xfId="11194" builtinId="24" hidden="1" customBuiltin="1"/>
    <cellStyle name="Linked Cell" xfId="10603" builtinId="24" hidden="1" customBuiltin="1"/>
    <cellStyle name="Linked Cell" xfId="4803" builtinId="24" hidden="1" customBuiltin="1"/>
    <cellStyle name="Linked Cell" xfId="11914" builtinId="24" hidden="1" customBuiltin="1"/>
    <cellStyle name="Linked Cell" xfId="4787" builtinId="24" hidden="1" customBuiltin="1"/>
    <cellStyle name="Linked Cell" xfId="5903" builtinId="24" hidden="1" customBuiltin="1"/>
    <cellStyle name="Linked Cell" xfId="11188" builtinId="24" hidden="1" customBuiltin="1"/>
    <cellStyle name="Linked Cell" xfId="11969" builtinId="24" hidden="1" customBuiltin="1"/>
    <cellStyle name="Linked Cell" xfId="11155" builtinId="24" hidden="1" customBuiltin="1"/>
    <cellStyle name="Linked Cell" xfId="10715" builtinId="24" hidden="1" customBuiltin="1"/>
    <cellStyle name="Linked Cell" xfId="4960" builtinId="24" hidden="1" customBuiltin="1"/>
    <cellStyle name="Linked Cell" xfId="4472" builtinId="24" hidden="1" customBuiltin="1"/>
    <cellStyle name="Linked Cell" xfId="5123" builtinId="24" hidden="1" customBuiltin="1"/>
    <cellStyle name="Linked Cell" xfId="5962" builtinId="24" hidden="1" customBuiltin="1"/>
    <cellStyle name="Linked Cell" xfId="5346" builtinId="24" hidden="1" customBuiltin="1"/>
    <cellStyle name="Linked Cell" xfId="13171" builtinId="24" hidden="1" customBuiltin="1"/>
    <cellStyle name="Linked Cell" xfId="13207" builtinId="24" hidden="1" customBuiltin="1"/>
    <cellStyle name="Linked Cell" xfId="13242" builtinId="24" hidden="1" customBuiltin="1"/>
    <cellStyle name="Linked Cell" xfId="7679" builtinId="24" hidden="1" customBuiltin="1"/>
    <cellStyle name="Linked Cell" xfId="13305" builtinId="24" hidden="1" customBuiltin="1"/>
    <cellStyle name="Linked Cell" xfId="13338" builtinId="24" hidden="1" customBuiltin="1"/>
    <cellStyle name="Linked Cell" xfId="13373" builtinId="24" hidden="1" customBuiltin="1"/>
    <cellStyle name="Linked Cell" xfId="13406" builtinId="24" hidden="1" customBuiltin="1"/>
    <cellStyle name="Linked Cell" xfId="13436" builtinId="24" hidden="1" customBuiltin="1"/>
    <cellStyle name="Linked Cell" xfId="13409" builtinId="24" hidden="1" customBuiltin="1"/>
    <cellStyle name="Linked Cell" xfId="13380" builtinId="24" hidden="1" customBuiltin="1"/>
    <cellStyle name="Linked Cell" xfId="13412" builtinId="24" hidden="1" customBuiltin="1"/>
    <cellStyle name="Linked Cell" xfId="13492" builtinId="24" hidden="1" customBuiltin="1"/>
    <cellStyle name="Linked Cell" xfId="13528" builtinId="24" hidden="1" customBuiltin="1"/>
    <cellStyle name="Linked Cell" xfId="13562" builtinId="24" hidden="1" customBuiltin="1"/>
    <cellStyle name="Linked Cell" xfId="13602" builtinId="24" hidden="1" customBuiltin="1"/>
    <cellStyle name="Linked Cell" xfId="13647" builtinId="24" hidden="1" customBuiltin="1"/>
    <cellStyle name="Linked Cell" xfId="13680" builtinId="24" hidden="1" customBuiltin="1"/>
    <cellStyle name="Linked Cell" xfId="13715" builtinId="24" hidden="1" customBuiltin="1"/>
    <cellStyle name="Linked Cell" xfId="13748" builtinId="24" hidden="1" customBuiltin="1"/>
    <cellStyle name="Linked Cell" xfId="13778" builtinId="24" hidden="1" customBuiltin="1"/>
    <cellStyle name="Linked Cell" xfId="13751" builtinId="24" hidden="1" customBuiltin="1"/>
    <cellStyle name="Linked Cell" xfId="13722" builtinId="24" hidden="1" customBuiltin="1"/>
    <cellStyle name="Linked Cell" xfId="13754" builtinId="24" hidden="1" customBuiltin="1"/>
    <cellStyle name="Linked Cell" xfId="13834" builtinId="24" hidden="1" customBuiltin="1"/>
    <cellStyle name="Linked Cell" xfId="13870" builtinId="24" hidden="1" customBuiltin="1"/>
    <cellStyle name="Linked Cell" xfId="13904" builtinId="24" hidden="1" customBuiltin="1"/>
    <cellStyle name="Linked Cell" xfId="13952" builtinId="24" hidden="1" customBuiltin="1"/>
    <cellStyle name="Linked Cell" xfId="14312" builtinId="24" hidden="1" customBuiltin="1"/>
    <cellStyle name="Linked Cell" xfId="14333" builtinId="24" hidden="1" customBuiltin="1"/>
    <cellStyle name="Linked Cell" xfId="14355" builtinId="24" hidden="1" customBuiltin="1"/>
    <cellStyle name="Linked Cell" xfId="14377" builtinId="24" hidden="1" customBuiltin="1"/>
    <cellStyle name="Linked Cell" xfId="14398" builtinId="24" hidden="1" customBuiltin="1"/>
    <cellStyle name="Linked Cell" xfId="14440" builtinId="24" hidden="1" customBuiltin="1"/>
    <cellStyle name="Linked Cell" xfId="14841" builtinId="24" hidden="1" customBuiltin="1"/>
    <cellStyle name="Linked Cell" xfId="14865" builtinId="24" hidden="1" customBuiltin="1"/>
    <cellStyle name="Linked Cell" xfId="14892" builtinId="24" hidden="1" customBuiltin="1"/>
    <cellStyle name="Linked Cell" xfId="14916" builtinId="24" hidden="1" customBuiltin="1"/>
    <cellStyle name="Linked Cell" xfId="14940" builtinId="24" hidden="1" customBuiltin="1"/>
    <cellStyle name="Linked Cell" xfId="14803" builtinId="24" hidden="1" customBuiltin="1"/>
    <cellStyle name="Linked Cell" xfId="14975" builtinId="24" hidden="1" customBuiltin="1"/>
    <cellStyle name="Linked Cell" xfId="15004" builtinId="24" hidden="1" customBuiltin="1"/>
    <cellStyle name="Linked Cell" xfId="15039" builtinId="24" hidden="1" customBuiltin="1"/>
    <cellStyle name="Linked Cell" xfId="15071" builtinId="24" hidden="1" customBuiltin="1"/>
    <cellStyle name="Linked Cell" xfId="15103" builtinId="24" hidden="1" customBuiltin="1"/>
    <cellStyle name="Linked Cell" xfId="15074" builtinId="24" hidden="1" customBuiltin="1"/>
    <cellStyle name="Linked Cell" xfId="15046" builtinId="24" hidden="1" customBuiltin="1"/>
    <cellStyle name="Linked Cell" xfId="15077" builtinId="24" hidden="1" customBuiltin="1"/>
    <cellStyle name="Linked Cell" xfId="15152" builtinId="24" hidden="1" customBuiltin="1"/>
    <cellStyle name="Linked Cell" xfId="15176" builtinId="24" hidden="1" customBuiltin="1"/>
    <cellStyle name="Linked Cell" xfId="15199" builtinId="24" hidden="1" customBuiltin="1"/>
    <cellStyle name="Linked Cell" xfId="15082" builtinId="24" hidden="1" customBuiltin="1"/>
    <cellStyle name="Linked Cell" xfId="15243" builtinId="24" hidden="1" customBuiltin="1"/>
    <cellStyle name="Linked Cell" xfId="15271" builtinId="24" hidden="1" customBuiltin="1"/>
    <cellStyle name="Linked Cell" xfId="15303" builtinId="24" hidden="1" customBuiltin="1"/>
    <cellStyle name="Linked Cell" xfId="15334" builtinId="24" hidden="1" customBuiltin="1"/>
    <cellStyle name="Linked Cell" xfId="15361" builtinId="24" hidden="1" customBuiltin="1"/>
    <cellStyle name="Linked Cell" xfId="15337" builtinId="24" hidden="1" customBuiltin="1"/>
    <cellStyle name="Linked Cell" xfId="15310" builtinId="24" hidden="1" customBuiltin="1"/>
    <cellStyle name="Linked Cell" xfId="15340" builtinId="24" hidden="1" customBuiltin="1"/>
    <cellStyle name="Linked Cell" xfId="15406" builtinId="24" hidden="1" customBuiltin="1"/>
    <cellStyle name="Linked Cell" xfId="15430" builtinId="24" hidden="1" customBuiltin="1"/>
    <cellStyle name="Linked Cell" xfId="15455" builtinId="24" hidden="1" customBuiltin="1"/>
    <cellStyle name="Linked Cell" xfId="15483" builtinId="24" hidden="1" customBuiltin="1"/>
    <cellStyle name="Linked Cell" xfId="15521" builtinId="24" hidden="1" customBuiltin="1"/>
    <cellStyle name="Linked Cell" xfId="15549" builtinId="24" hidden="1" customBuiltin="1"/>
    <cellStyle name="Linked Cell" xfId="15581" builtinId="24" hidden="1" customBuiltin="1"/>
    <cellStyle name="Linked Cell" xfId="15611" builtinId="24" hidden="1" customBuiltin="1"/>
    <cellStyle name="Linked Cell" xfId="15638" builtinId="24" hidden="1" customBuiltin="1"/>
    <cellStyle name="Linked Cell" xfId="15614" builtinId="24" hidden="1" customBuiltin="1"/>
    <cellStyle name="Linked Cell" xfId="15588" builtinId="24" hidden="1" customBuiltin="1"/>
    <cellStyle name="Linked Cell" xfId="15617" builtinId="24" hidden="1" customBuiltin="1"/>
    <cellStyle name="Linked Cell" xfId="15683" builtinId="24" hidden="1" customBuiltin="1"/>
    <cellStyle name="Linked Cell" xfId="15706" builtinId="24" hidden="1" customBuiltin="1"/>
    <cellStyle name="Linked Cell" xfId="15730" builtinId="24" hidden="1" customBuiltin="1"/>
    <cellStyle name="Linked Cell" xfId="15753" builtinId="24" hidden="1" customBuiltin="1"/>
    <cellStyle name="Linked Cell" xfId="14632" builtinId="24" hidden="1" customBuiltin="1"/>
    <cellStyle name="Linked Cell" xfId="14747" builtinId="24" hidden="1" customBuiltin="1"/>
    <cellStyle name="Linked Cell" xfId="14756" builtinId="24" hidden="1" customBuiltin="1"/>
    <cellStyle name="Linked Cell" xfId="14643" builtinId="24" hidden="1" customBuiltin="1"/>
    <cellStyle name="Linked Cell" xfId="14707" builtinId="24" hidden="1" customBuiltin="1"/>
    <cellStyle name="Linked Cell" xfId="14706" builtinId="24" hidden="1" customBuiltin="1"/>
    <cellStyle name="Linked Cell" xfId="15912" builtinId="24" hidden="1" customBuiltin="1"/>
    <cellStyle name="Linked Cell" xfId="15933" builtinId="24" hidden="1" customBuiltin="1"/>
    <cellStyle name="Linked Cell" xfId="15956" builtinId="24" hidden="1" customBuiltin="1"/>
    <cellStyle name="Linked Cell" xfId="15977" builtinId="24" hidden="1" customBuiltin="1"/>
    <cellStyle name="Linked Cell" xfId="15998" builtinId="24" hidden="1" customBuiltin="1"/>
    <cellStyle name="Linked Cell" xfId="15878" builtinId="24" hidden="1" customBuiltin="1"/>
    <cellStyle name="Linked Cell" xfId="16030" builtinId="24" hidden="1" customBuiltin="1"/>
    <cellStyle name="Linked Cell" xfId="16060" builtinId="24" hidden="1" customBuiltin="1"/>
    <cellStyle name="Linked Cell" xfId="16096" builtinId="24" hidden="1" customBuiltin="1"/>
    <cellStyle name="Linked Cell" xfId="16126" builtinId="24" hidden="1" customBuiltin="1"/>
    <cellStyle name="Linked Cell" xfId="16157" builtinId="24" hidden="1" customBuiltin="1"/>
    <cellStyle name="Linked Cell" xfId="16129" builtinId="24" hidden="1" customBuiltin="1"/>
    <cellStyle name="Linked Cell" xfId="16103" builtinId="24" hidden="1" customBuiltin="1"/>
    <cellStyle name="Linked Cell" xfId="16132" builtinId="24" hidden="1" customBuiltin="1"/>
    <cellStyle name="Linked Cell" xfId="16209" builtinId="24" hidden="1" customBuiltin="1"/>
    <cellStyle name="Linked Cell" xfId="16232" builtinId="24" hidden="1" customBuiltin="1"/>
    <cellStyle name="Linked Cell" xfId="16258" builtinId="24" hidden="1" customBuiltin="1"/>
    <cellStyle name="Linked Cell" xfId="16136" builtinId="24" hidden="1" customBuiltin="1"/>
    <cellStyle name="Linked Cell" xfId="16304" builtinId="24" hidden="1" customBuiltin="1"/>
    <cellStyle name="Linked Cell" xfId="16332" builtinId="24" hidden="1" customBuiltin="1"/>
    <cellStyle name="Linked Cell" xfId="16364" builtinId="24" hidden="1" customBuiltin="1"/>
    <cellStyle name="Linked Cell" xfId="16393" builtinId="24" hidden="1" customBuiltin="1"/>
    <cellStyle name="Linked Cell" xfId="16420" builtinId="24" hidden="1" customBuiltin="1"/>
    <cellStyle name="Linked Cell" xfId="16396" builtinId="24" hidden="1" customBuiltin="1"/>
    <cellStyle name="Linked Cell" xfId="16371" builtinId="24" hidden="1" customBuiltin="1"/>
    <cellStyle name="Linked Cell" xfId="16399" builtinId="24" hidden="1" customBuiltin="1"/>
    <cellStyle name="Linked Cell" xfId="16464" builtinId="24" hidden="1" customBuiltin="1"/>
    <cellStyle name="Linked Cell" xfId="16486" builtinId="24" hidden="1" customBuiltin="1"/>
    <cellStyle name="Linked Cell" xfId="16509" builtinId="24" hidden="1" customBuiltin="1"/>
    <cellStyle name="Linked Cell" xfId="16536" builtinId="24" hidden="1" customBuiltin="1"/>
    <cellStyle name="Linked Cell" xfId="16574" builtinId="24" hidden="1" customBuiltin="1"/>
    <cellStyle name="Linked Cell" xfId="16602" builtinId="24" hidden="1" customBuiltin="1"/>
    <cellStyle name="Linked Cell" xfId="16635" builtinId="24" hidden="1" customBuiltin="1"/>
    <cellStyle name="Linked Cell" xfId="16665" builtinId="24" hidden="1" customBuiltin="1"/>
    <cellStyle name="Linked Cell" xfId="16692" builtinId="24" hidden="1" customBuiltin="1"/>
    <cellStyle name="Linked Cell" xfId="16668" builtinId="24" hidden="1" customBuiltin="1"/>
    <cellStyle name="Linked Cell" xfId="16642" builtinId="24" hidden="1" customBuiltin="1"/>
    <cellStyle name="Linked Cell" xfId="16671" builtinId="24" hidden="1" customBuiltin="1"/>
    <cellStyle name="Linked Cell" xfId="16737" builtinId="24" hidden="1" customBuiltin="1"/>
    <cellStyle name="Linked Cell" xfId="16760" builtinId="24" hidden="1" customBuiltin="1"/>
    <cellStyle name="Linked Cell" xfId="16782" builtinId="24" hidden="1" customBuiltin="1"/>
    <cellStyle name="Linked Cell" xfId="16812" builtinId="24" hidden="1" customBuiltin="1"/>
    <cellStyle name="Linked Cell" xfId="14114" builtinId="24" hidden="1" customBuiltin="1"/>
    <cellStyle name="Linked Cell" xfId="12778" builtinId="24" hidden="1" customBuiltin="1"/>
    <cellStyle name="Linked Cell" xfId="14084" builtinId="24" hidden="1" customBuiltin="1"/>
    <cellStyle name="Linked Cell" xfId="14529" builtinId="24" hidden="1" customBuiltin="1"/>
    <cellStyle name="Linked Cell" xfId="14688" builtinId="24" hidden="1" customBuiltin="1"/>
    <cellStyle name="Linked Cell" xfId="14642" builtinId="24" hidden="1" customBuiltin="1"/>
    <cellStyle name="Linked Cell" xfId="14041" builtinId="24" hidden="1" customBuiltin="1"/>
    <cellStyle name="Linked Cell" xfId="13975" builtinId="24" hidden="1" customBuiltin="1"/>
    <cellStyle name="Linked Cell" xfId="4602" builtinId="24" hidden="1" customBuiltin="1"/>
    <cellStyle name="Linked Cell" xfId="4605" builtinId="24" hidden="1" customBuiltin="1"/>
    <cellStyle name="Linked Cell" xfId="4230" builtinId="24" hidden="1" customBuiltin="1"/>
    <cellStyle name="Linked Cell" xfId="10844" builtinId="24" hidden="1" customBuiltin="1"/>
    <cellStyle name="Linked Cell" xfId="5113" builtinId="24" hidden="1" customBuiltin="1"/>
    <cellStyle name="Linked Cell" xfId="4287" builtinId="24" hidden="1" customBuiltin="1"/>
    <cellStyle name="Linked Cell" xfId="16866" builtinId="24" hidden="1" customBuiltin="1"/>
    <cellStyle name="Linked Cell" xfId="14777" builtinId="24" hidden="1" customBuiltin="1"/>
    <cellStyle name="Linked Cell" xfId="14541" builtinId="24" hidden="1" customBuiltin="1"/>
    <cellStyle name="Linked Cell" xfId="6112" builtinId="24" hidden="1" customBuiltin="1"/>
    <cellStyle name="Linked Cell" xfId="16983" builtinId="24" hidden="1" customBuiltin="1"/>
    <cellStyle name="Linked Cell" xfId="14171" builtinId="24" hidden="1" customBuiltin="1"/>
    <cellStyle name="Linked Cell" xfId="16892" builtinId="24" hidden="1" customBuiltin="1"/>
    <cellStyle name="Linked Cell" xfId="6020" builtinId="24" hidden="1" customBuiltin="1"/>
    <cellStyle name="Linked Cell" xfId="16891" builtinId="24" hidden="1" customBuiltin="1"/>
    <cellStyle name="Linked Cell" xfId="14024" builtinId="24" hidden="1" customBuiltin="1"/>
    <cellStyle name="Linked Cell" xfId="5038" builtinId="24" hidden="1" customBuiltin="1"/>
    <cellStyle name="Linked Cell" xfId="14546" builtinId="24" hidden="1" customBuiltin="1"/>
    <cellStyle name="Linked Cell" xfId="17016" builtinId="24" hidden="1" customBuiltin="1"/>
    <cellStyle name="Linked Cell" xfId="14467" builtinId="24" hidden="1" customBuiltin="1"/>
    <cellStyle name="Linked Cell" xfId="16803" builtinId="24" hidden="1" customBuiltin="1"/>
    <cellStyle name="Linked Cell" xfId="5661" builtinId="24" hidden="1" customBuiltin="1"/>
    <cellStyle name="Linked Cell" xfId="14668" builtinId="24" hidden="1" customBuiltin="1"/>
    <cellStyle name="Linked Cell" xfId="14014" builtinId="24" hidden="1" customBuiltin="1"/>
    <cellStyle name="Linked Cell" xfId="4284" builtinId="24" hidden="1" customBuiltin="1"/>
    <cellStyle name="Linked Cell" xfId="4687" builtinId="24" hidden="1" customBuiltin="1"/>
    <cellStyle name="Linked Cell" xfId="7853" builtinId="24" hidden="1" customBuiltin="1"/>
    <cellStyle name="Linked Cell" xfId="7557" builtinId="24" hidden="1" customBuiltin="1"/>
    <cellStyle name="Linked Cell" xfId="11174" builtinId="24" hidden="1" customBuiltin="1"/>
    <cellStyle name="Linked Cell" xfId="5582" builtinId="24" hidden="1" customBuiltin="1"/>
    <cellStyle name="Linked Cell" xfId="6059" builtinId="24" hidden="1" customBuiltin="1"/>
    <cellStyle name="Linked Cell" xfId="6246" builtinId="24" hidden="1" customBuiltin="1"/>
    <cellStyle name="Linked Cell" xfId="10669" builtinId="24" hidden="1" customBuiltin="1"/>
    <cellStyle name="Linked Cell" xfId="4710" builtinId="24" hidden="1" customBuiltin="1"/>
    <cellStyle name="Linked Cell" xfId="7695" builtinId="24" hidden="1" customBuiltin="1"/>
    <cellStyle name="Linked Cell" xfId="7919" builtinId="24" hidden="1" customBuiltin="1"/>
    <cellStyle name="Linked Cell" xfId="4587" builtinId="24" hidden="1" customBuiltin="1"/>
    <cellStyle name="Linked Cell" xfId="10652" builtinId="24" hidden="1" customBuiltin="1"/>
    <cellStyle name="Linked Cell" xfId="4917" builtinId="24" hidden="1" customBuiltin="1"/>
    <cellStyle name="Linked Cell" xfId="4216" builtinId="24" hidden="1" customBuiltin="1"/>
    <cellStyle name="Linked Cell" xfId="10642" builtinId="24" hidden="1" customBuiltin="1"/>
    <cellStyle name="Linked Cell" xfId="14453" builtinId="24" hidden="1" customBuiltin="1"/>
    <cellStyle name="Linked Cell" xfId="5514" builtinId="24" hidden="1" customBuiltin="1"/>
    <cellStyle name="Linked Cell" xfId="14111" builtinId="24" hidden="1" customBuiltin="1"/>
    <cellStyle name="Linked Cell" xfId="4652" builtinId="24" hidden="1" customBuiltin="1"/>
    <cellStyle name="Linked Cell" xfId="10967" builtinId="24" hidden="1" customBuiltin="1"/>
    <cellStyle name="Linked Cell" xfId="17171" builtinId="24" hidden="1" customBuiltin="1"/>
    <cellStyle name="Linked Cell" xfId="17196" builtinId="24" hidden="1" customBuiltin="1"/>
    <cellStyle name="Linked Cell" xfId="17223" builtinId="24" hidden="1" customBuiltin="1"/>
    <cellStyle name="Linked Cell" xfId="17250" builtinId="24" hidden="1" customBuiltin="1"/>
    <cellStyle name="Linked Cell" xfId="17275" builtinId="24" hidden="1" customBuiltin="1"/>
    <cellStyle name="Linked Cell" xfId="17131" builtinId="24" hidden="1" customBuiltin="1"/>
    <cellStyle name="Linked Cell" xfId="17315" builtinId="24" hidden="1" customBuiltin="1"/>
    <cellStyle name="Linked Cell" xfId="17347" builtinId="24" hidden="1" customBuiltin="1"/>
    <cellStyle name="Linked Cell" xfId="17382" builtinId="24" hidden="1" customBuiltin="1"/>
    <cellStyle name="Linked Cell" xfId="17415" builtinId="24" hidden="1" customBuiltin="1"/>
    <cellStyle name="Linked Cell" xfId="17446" builtinId="24" hidden="1" customBuiltin="1"/>
    <cellStyle name="Linked Cell" xfId="17418" builtinId="24" hidden="1" customBuiltin="1"/>
    <cellStyle name="Linked Cell" xfId="17389" builtinId="24" hidden="1" customBuiltin="1"/>
    <cellStyle name="Linked Cell" xfId="17421" builtinId="24" hidden="1" customBuiltin="1"/>
    <cellStyle name="Linked Cell" xfId="17498" builtinId="24" hidden="1" customBuiltin="1"/>
    <cellStyle name="Linked Cell" xfId="17526" builtinId="24" hidden="1" customBuiltin="1"/>
    <cellStyle name="Linked Cell" xfId="17551" builtinId="24" hidden="1" customBuiltin="1"/>
    <cellStyle name="Linked Cell" xfId="17425" builtinId="24" hidden="1" customBuiltin="1"/>
    <cellStyle name="Linked Cell" xfId="17598" builtinId="24" hidden="1" customBuiltin="1"/>
    <cellStyle name="Linked Cell" xfId="17628" builtinId="24" hidden="1" customBuiltin="1"/>
    <cellStyle name="Linked Cell" xfId="17660" builtinId="24" hidden="1" customBuiltin="1"/>
    <cellStyle name="Linked Cell" xfId="17690" builtinId="24" hidden="1" customBuiltin="1"/>
    <cellStyle name="Linked Cell" xfId="17719" builtinId="24" hidden="1" customBuiltin="1"/>
    <cellStyle name="Linked Cell" xfId="17693" builtinId="24" hidden="1" customBuiltin="1"/>
    <cellStyle name="Linked Cell" xfId="17667" builtinId="24" hidden="1" customBuiltin="1"/>
    <cellStyle name="Linked Cell" xfId="17696" builtinId="24" hidden="1" customBuiltin="1"/>
    <cellStyle name="Linked Cell" xfId="17765" builtinId="24" hidden="1" customBuiltin="1"/>
    <cellStyle name="Linked Cell" xfId="17792" builtinId="24" hidden="1" customBuiltin="1"/>
    <cellStyle name="Linked Cell" xfId="17816" builtinId="24" hidden="1" customBuiltin="1"/>
    <cellStyle name="Linked Cell" xfId="17844" builtinId="24" hidden="1" customBuiltin="1"/>
    <cellStyle name="Linked Cell" xfId="17883" builtinId="24" hidden="1" customBuiltin="1"/>
    <cellStyle name="Linked Cell" xfId="17912" builtinId="24" hidden="1" customBuiltin="1"/>
    <cellStyle name="Linked Cell" xfId="17944" builtinId="24" hidden="1" customBuiltin="1"/>
    <cellStyle name="Linked Cell" xfId="17975" builtinId="24" hidden="1" customBuiltin="1"/>
    <cellStyle name="Linked Cell" xfId="18003" builtinId="24" hidden="1" customBuiltin="1"/>
    <cellStyle name="Linked Cell" xfId="17978" builtinId="24" hidden="1" customBuiltin="1"/>
    <cellStyle name="Linked Cell" xfId="17951" builtinId="24" hidden="1" customBuiltin="1"/>
    <cellStyle name="Linked Cell" xfId="17981" builtinId="24" hidden="1" customBuiltin="1"/>
    <cellStyle name="Linked Cell" xfId="18047" builtinId="24" hidden="1" customBuiltin="1"/>
    <cellStyle name="Linked Cell" xfId="18073" builtinId="24" hidden="1" customBuiltin="1"/>
    <cellStyle name="Linked Cell" xfId="18097" builtinId="24" hidden="1" customBuiltin="1"/>
    <cellStyle name="Linked Cell" xfId="18121" builtinId="24" hidden="1" customBuiltin="1"/>
    <cellStyle name="Linked Cell" xfId="17045" builtinId="24" hidden="1" customBuiltin="1"/>
    <cellStyle name="Linked Cell" xfId="17104" builtinId="24" hidden="1" customBuiltin="1"/>
    <cellStyle name="Linked Cell" xfId="17113" builtinId="24" hidden="1" customBuiltin="1"/>
    <cellStyle name="Linked Cell" xfId="17049" builtinId="24" hidden="1" customBuiltin="1"/>
    <cellStyle name="Linked Cell" xfId="17077" builtinId="24" hidden="1" customBuiltin="1"/>
    <cellStyle name="Linked Cell" xfId="17076" builtinId="24" hidden="1" customBuiltin="1"/>
    <cellStyle name="Linked Cell" xfId="18274" builtinId="24" hidden="1" customBuiltin="1"/>
    <cellStyle name="Linked Cell" xfId="18295" builtinId="24" hidden="1" customBuiltin="1"/>
    <cellStyle name="Linked Cell" xfId="18318" builtinId="24" hidden="1" customBuiltin="1"/>
    <cellStyle name="Linked Cell" xfId="18339" builtinId="24" hidden="1" customBuiltin="1"/>
    <cellStyle name="Linked Cell" xfId="18360" builtinId="24" hidden="1" customBuiltin="1"/>
    <cellStyle name="Linked Cell" xfId="18240" builtinId="24" hidden="1" customBuiltin="1"/>
    <cellStyle name="Linked Cell" xfId="18395" builtinId="24" hidden="1" customBuiltin="1"/>
    <cellStyle name="Linked Cell" xfId="18425" builtinId="24" hidden="1" customBuiltin="1"/>
    <cellStyle name="Linked Cell" xfId="18460" builtinId="24" hidden="1" customBuiltin="1"/>
    <cellStyle name="Linked Cell" xfId="18491" builtinId="24" hidden="1" customBuiltin="1"/>
    <cellStyle name="Linked Cell" xfId="18523" builtinId="24" hidden="1" customBuiltin="1"/>
    <cellStyle name="Linked Cell" xfId="18494" builtinId="24" hidden="1" customBuiltin="1"/>
    <cellStyle name="Linked Cell" xfId="18467" builtinId="24" hidden="1" customBuiltin="1"/>
    <cellStyle name="Linked Cell" xfId="18497" builtinId="24" hidden="1" customBuiltin="1"/>
    <cellStyle name="Linked Cell" xfId="18573" builtinId="24" hidden="1" customBuiltin="1"/>
    <cellStyle name="Linked Cell" xfId="18598" builtinId="24" hidden="1" customBuiltin="1"/>
    <cellStyle name="Linked Cell" xfId="18625" builtinId="24" hidden="1" customBuiltin="1"/>
    <cellStyle name="Linked Cell" xfId="18501" builtinId="24" hidden="1" customBuiltin="1"/>
    <cellStyle name="Linked Cell" xfId="18672" builtinId="24" hidden="1" customBuiltin="1"/>
    <cellStyle name="Linked Cell" xfId="18702" builtinId="24" hidden="1" customBuiltin="1"/>
    <cellStyle name="Linked Cell" xfId="18734" builtinId="24" hidden="1" customBuiltin="1"/>
    <cellStyle name="Linked Cell" xfId="18764" builtinId="24" hidden="1" customBuiltin="1"/>
    <cellStyle name="Linked Cell" xfId="18792" builtinId="24" hidden="1" customBuiltin="1"/>
    <cellStyle name="Linked Cell" xfId="18767" builtinId="24" hidden="1" customBuiltin="1"/>
    <cellStyle name="Linked Cell" xfId="18741" builtinId="24" hidden="1" customBuiltin="1"/>
    <cellStyle name="Linked Cell" xfId="18770" builtinId="24" hidden="1" customBuiltin="1"/>
    <cellStyle name="Linked Cell" xfId="18837" builtinId="24" hidden="1" customBuiltin="1"/>
    <cellStyle name="Linked Cell" xfId="18864" builtinId="24" hidden="1" customBuiltin="1"/>
    <cellStyle name="Linked Cell" xfId="18888" builtinId="24" hidden="1" customBuiltin="1"/>
    <cellStyle name="Linked Cell" xfId="18917" builtinId="24" hidden="1" customBuiltin="1"/>
    <cellStyle name="Linked Cell" xfId="18955" builtinId="24" hidden="1" customBuiltin="1"/>
    <cellStyle name="Linked Cell" xfId="18984" builtinId="24" hidden="1" customBuiltin="1"/>
    <cellStyle name="Linked Cell" xfId="19016" builtinId="24" hidden="1" customBuiltin="1"/>
    <cellStyle name="Linked Cell" xfId="19047" builtinId="24" hidden="1" customBuiltin="1"/>
    <cellStyle name="Linked Cell" xfId="19075" builtinId="24" hidden="1" customBuiltin="1"/>
    <cellStyle name="Linked Cell" xfId="19050" builtinId="24" hidden="1" customBuiltin="1"/>
    <cellStyle name="Linked Cell" xfId="19023" builtinId="24" hidden="1" customBuiltin="1"/>
    <cellStyle name="Linked Cell" xfId="19053" builtinId="24" hidden="1" customBuiltin="1"/>
    <cellStyle name="Linked Cell" xfId="19120" builtinId="24" hidden="1" customBuiltin="1"/>
    <cellStyle name="Linked Cell" xfId="19143" builtinId="24" hidden="1" customBuiltin="1"/>
    <cellStyle name="Linked Cell" xfId="19167" builtinId="24" hidden="1" customBuiltin="1"/>
    <cellStyle name="Linked Cell" xfId="19190" builtinId="24" hidden="1" customBuiltin="1"/>
    <cellStyle name="Linked Cell" xfId="7595" builtinId="24" hidden="1" customBuiltin="1"/>
    <cellStyle name="Linked Cell" xfId="5474" builtinId="24" hidden="1" customBuiltin="1"/>
    <cellStyle name="Linked Cell" xfId="5836" builtinId="24" hidden="1" customBuiltin="1"/>
    <cellStyle name="Linked Cell" xfId="6927" builtinId="24" hidden="1" customBuiltin="1"/>
    <cellStyle name="Linked Cell" xfId="5465" builtinId="24" hidden="1" customBuiltin="1"/>
    <cellStyle name="Linked Cell" xfId="17341" builtinId="24" hidden="1" customBuiltin="1"/>
    <cellStyle name="Linked Cell" xfId="16834" builtinId="24" hidden="1" customBuiltin="1"/>
    <cellStyle name="Linked Cell" xfId="7558" builtinId="24" hidden="1" customBuiltin="1"/>
    <cellStyle name="Linked Cell" xfId="18031" builtinId="24" hidden="1" customBuiltin="1"/>
    <cellStyle name="Linked Cell" xfId="5619" builtinId="24" hidden="1" customBuiltin="1"/>
    <cellStyle name="Linked Cell" xfId="6278" builtinId="24" hidden="1" customBuiltin="1"/>
    <cellStyle name="Linked Cell" xfId="17335" builtinId="24" hidden="1" customBuiltin="1"/>
    <cellStyle name="Linked Cell" xfId="18081" builtinId="24" hidden="1" customBuiltin="1"/>
    <cellStyle name="Linked Cell" xfId="17302" builtinId="24" hidden="1" customBuiltin="1"/>
    <cellStyle name="Linked Cell" xfId="16924" builtinId="24" hidden="1" customBuiltin="1"/>
    <cellStyle name="Linked Cell" xfId="4574" builtinId="24" hidden="1" customBuiltin="1"/>
    <cellStyle name="Linked Cell" xfId="5960" builtinId="24" hidden="1" customBuiltin="1"/>
    <cellStyle name="Linked Cell" xfId="5136" builtinId="24" hidden="1" customBuiltin="1"/>
    <cellStyle name="Linked Cell" xfId="8185" builtinId="24" hidden="1" customBuiltin="1"/>
    <cellStyle name="Linked Cell" xfId="7869" builtinId="24" hidden="1" customBuiltin="1"/>
    <cellStyle name="Linked Cell" xfId="19253" builtinId="24" hidden="1" customBuiltin="1"/>
    <cellStyle name="Linked Cell" xfId="19290" builtinId="24" hidden="1" customBuiltin="1"/>
    <cellStyle name="Linked Cell" xfId="19325" builtinId="24" hidden="1" customBuiltin="1"/>
    <cellStyle name="Linked Cell" xfId="14074" builtinId="24" hidden="1" customBuiltin="1"/>
    <cellStyle name="Linked Cell" xfId="19388" builtinId="24" hidden="1" customBuiltin="1"/>
    <cellStyle name="Linked Cell" xfId="19421" builtinId="24" hidden="1" customBuiltin="1"/>
    <cellStyle name="Linked Cell" xfId="19456" builtinId="24" hidden="1" customBuiltin="1"/>
    <cellStyle name="Linked Cell" xfId="19489" builtinId="24" hidden="1" customBuiltin="1"/>
    <cellStyle name="Linked Cell" xfId="19519" builtinId="24" hidden="1" customBuiltin="1"/>
    <cellStyle name="Linked Cell" xfId="19492" builtinId="24" hidden="1" customBuiltin="1"/>
    <cellStyle name="Linked Cell" xfId="19463" builtinId="24" hidden="1" customBuiltin="1"/>
    <cellStyle name="Linked Cell" xfId="19495" builtinId="24" hidden="1" customBuiltin="1"/>
    <cellStyle name="Linked Cell" xfId="19575" builtinId="24" hidden="1" customBuiltin="1"/>
    <cellStyle name="Linked Cell" xfId="19611" builtinId="24" hidden="1" customBuiltin="1"/>
    <cellStyle name="Linked Cell" xfId="19645" builtinId="24" hidden="1" customBuiltin="1"/>
    <cellStyle name="Linked Cell" xfId="19685" builtinId="24" hidden="1" customBuiltin="1"/>
    <cellStyle name="Linked Cell" xfId="19730" builtinId="24" hidden="1" customBuiltin="1"/>
    <cellStyle name="Linked Cell" xfId="19763" builtinId="24" hidden="1" customBuiltin="1"/>
    <cellStyle name="Linked Cell" xfId="19798" builtinId="24" hidden="1" customBuiltin="1"/>
    <cellStyle name="Linked Cell" xfId="19831" builtinId="24" hidden="1" customBuiltin="1"/>
    <cellStyle name="Linked Cell" xfId="19861" builtinId="24" hidden="1" customBuiltin="1"/>
    <cellStyle name="Linked Cell" xfId="19834" builtinId="24" hidden="1" customBuiltin="1"/>
    <cellStyle name="Linked Cell" xfId="19805" builtinId="24" hidden="1" customBuiltin="1"/>
    <cellStyle name="Linked Cell" xfId="19837" builtinId="24" hidden="1" customBuiltin="1"/>
    <cellStyle name="Linked Cell" xfId="19917" builtinId="24" hidden="1" customBuiltin="1"/>
    <cellStyle name="Linked Cell" xfId="19953" builtinId="24" hidden="1" customBuiltin="1"/>
    <cellStyle name="Linked Cell" xfId="19987" builtinId="24" hidden="1" customBuiltin="1"/>
    <cellStyle name="Linked Cell" xfId="20026" builtinId="24" hidden="1" customBuiltin="1"/>
    <cellStyle name="Linked Cell" xfId="20136" builtinId="24" hidden="1" customBuiltin="1"/>
    <cellStyle name="Linked Cell" xfId="20157" builtinId="24" hidden="1" customBuiltin="1"/>
    <cellStyle name="Linked Cell" xfId="20180" builtinId="24" hidden="1" customBuiltin="1"/>
    <cellStyle name="Linked Cell" xfId="20202" builtinId="24" hidden="1" customBuiltin="1"/>
    <cellStyle name="Linked Cell" xfId="20223" builtinId="24" hidden="1" customBuiltin="1"/>
    <cellStyle name="Linked Cell" xfId="20257" builtinId="24" hidden="1" customBuiltin="1"/>
    <cellStyle name="Linked Cell" xfId="20455" builtinId="24" hidden="1" customBuiltin="1"/>
    <cellStyle name="Linked Cell" xfId="20480" builtinId="24" hidden="1" customBuiltin="1"/>
    <cellStyle name="Linked Cell" xfId="20506" builtinId="24" hidden="1" customBuiltin="1"/>
    <cellStyle name="Linked Cell" xfId="20533" builtinId="24" hidden="1" customBuiltin="1"/>
    <cellStyle name="Linked Cell" xfId="20558" builtinId="24" hidden="1" customBuiltin="1"/>
    <cellStyle name="Linked Cell" xfId="20415" builtinId="24" hidden="1" customBuiltin="1"/>
    <cellStyle name="Linked Cell" xfId="20598" builtinId="24" hidden="1" customBuiltin="1"/>
    <cellStyle name="Linked Cell" xfId="20629" builtinId="24" hidden="1" customBuiltin="1"/>
    <cellStyle name="Linked Cell" xfId="20664" builtinId="24" hidden="1" customBuiltin="1"/>
    <cellStyle name="Linked Cell" xfId="20696" builtinId="24" hidden="1" customBuiltin="1"/>
    <cellStyle name="Linked Cell" xfId="20727" builtinId="24" hidden="1" customBuiltin="1"/>
    <cellStyle name="Linked Cell" xfId="20699" builtinId="24" hidden="1" customBuiltin="1"/>
    <cellStyle name="Linked Cell" xfId="20671" builtinId="24" hidden="1" customBuiltin="1"/>
    <cellStyle name="Linked Cell" xfId="20702" builtinId="24" hidden="1" customBuiltin="1"/>
    <cellStyle name="Linked Cell" xfId="20778" builtinId="24" hidden="1" customBuiltin="1"/>
    <cellStyle name="Linked Cell" xfId="20806" builtinId="24" hidden="1" customBuiltin="1"/>
    <cellStyle name="Linked Cell" xfId="20830" builtinId="24" hidden="1" customBuiltin="1"/>
    <cellStyle name="Linked Cell" xfId="20706" builtinId="24" hidden="1" customBuiltin="1"/>
    <cellStyle name="Linked Cell" xfId="20877" builtinId="24" hidden="1" customBuiltin="1"/>
    <cellStyle name="Linked Cell" xfId="20907" builtinId="24" hidden="1" customBuiltin="1"/>
    <cellStyle name="Linked Cell" xfId="20939" builtinId="24" hidden="1" customBuiltin="1"/>
    <cellStyle name="Linked Cell" xfId="20969" builtinId="24" hidden="1" customBuiltin="1"/>
    <cellStyle name="Linked Cell" xfId="20997" builtinId="24" hidden="1" customBuiltin="1"/>
    <cellStyle name="Linked Cell" xfId="20972" builtinId="24" hidden="1" customBuiltin="1"/>
    <cellStyle name="Linked Cell" xfId="20946" builtinId="24" hidden="1" customBuiltin="1"/>
    <cellStyle name="Linked Cell" xfId="20975" builtinId="24" hidden="1" customBuiltin="1"/>
    <cellStyle name="Linked Cell" xfId="21041" builtinId="24" hidden="1" customBuiltin="1"/>
    <cellStyle name="Linked Cell" xfId="21066" builtinId="24" hidden="1" customBuiltin="1"/>
    <cellStyle name="Linked Cell" xfId="21089" builtinId="24" hidden="1" customBuiltin="1"/>
    <cellStyle name="Linked Cell" xfId="21116" builtinId="24" hidden="1" customBuiltin="1"/>
    <cellStyle name="Linked Cell" xfId="21155" builtinId="24" hidden="1" customBuiltin="1"/>
    <cellStyle name="Linked Cell" xfId="21184" builtinId="24" hidden="1" customBuiltin="1"/>
    <cellStyle name="Linked Cell" xfId="21216" builtinId="24" hidden="1" customBuiltin="1"/>
    <cellStyle name="Linked Cell" xfId="21247" builtinId="24" hidden="1" customBuiltin="1"/>
    <cellStyle name="Linked Cell" xfId="21274" builtinId="24" hidden="1" customBuiltin="1"/>
    <cellStyle name="Linked Cell" xfId="21250" builtinId="24" hidden="1" customBuiltin="1"/>
    <cellStyle name="Linked Cell" xfId="21223" builtinId="24" hidden="1" customBuiltin="1"/>
    <cellStyle name="Linked Cell" xfId="21253" builtinId="24" hidden="1" customBuiltin="1"/>
    <cellStyle name="Linked Cell" xfId="21318" builtinId="24" hidden="1" customBuiltin="1"/>
    <cellStyle name="Linked Cell" xfId="21344" builtinId="24" hidden="1" customBuiltin="1"/>
    <cellStyle name="Linked Cell" xfId="21367" builtinId="24" hidden="1" customBuiltin="1"/>
    <cellStyle name="Linked Cell" xfId="21390" builtinId="24" hidden="1" customBuiltin="1"/>
    <cellStyle name="Linked Cell" xfId="20330" builtinId="24" hidden="1" customBuiltin="1"/>
    <cellStyle name="Linked Cell" xfId="20388" builtinId="24" hidden="1" customBuiltin="1"/>
    <cellStyle name="Linked Cell" xfId="20397" builtinId="24" hidden="1" customBuiltin="1"/>
    <cellStyle name="Linked Cell" xfId="20334" builtinId="24" hidden="1" customBuiltin="1"/>
    <cellStyle name="Linked Cell" xfId="20361" builtinId="24" hidden="1" customBuiltin="1"/>
    <cellStyle name="Linked Cell" xfId="20360" builtinId="24" hidden="1" customBuiltin="1"/>
    <cellStyle name="Linked Cell" xfId="21543" builtinId="24" hidden="1" customBuiltin="1"/>
    <cellStyle name="Linked Cell" xfId="21564" builtinId="24" hidden="1" customBuiltin="1"/>
    <cellStyle name="Linked Cell" xfId="21587" builtinId="24" hidden="1" customBuiltin="1"/>
    <cellStyle name="Linked Cell" xfId="21608" builtinId="24" hidden="1" customBuiltin="1"/>
    <cellStyle name="Linked Cell" xfId="21629" builtinId="24" hidden="1" customBuiltin="1"/>
    <cellStyle name="Linked Cell" xfId="21509" builtinId="24" hidden="1" customBuiltin="1"/>
    <cellStyle name="Linked Cell" xfId="21664" builtinId="24" hidden="1" customBuiltin="1"/>
    <cellStyle name="Linked Cell" xfId="21694" builtinId="24" hidden="1" customBuiltin="1"/>
    <cellStyle name="Linked Cell" xfId="21729" builtinId="24" hidden="1" customBuiltin="1"/>
    <cellStyle name="Linked Cell" xfId="21760" builtinId="24" hidden="1" customBuiltin="1"/>
    <cellStyle name="Linked Cell" xfId="21791" builtinId="24" hidden="1" customBuiltin="1"/>
    <cellStyle name="Linked Cell" xfId="21763" builtinId="24" hidden="1" customBuiltin="1"/>
    <cellStyle name="Linked Cell" xfId="21736" builtinId="24" hidden="1" customBuiltin="1"/>
    <cellStyle name="Linked Cell" xfId="21766" builtinId="24" hidden="1" customBuiltin="1"/>
    <cellStyle name="Linked Cell" xfId="21839" builtinId="24" hidden="1" customBuiltin="1"/>
    <cellStyle name="Linked Cell" xfId="21863" builtinId="24" hidden="1" customBuiltin="1"/>
    <cellStyle name="Linked Cell" xfId="21887" builtinId="24" hidden="1" customBuiltin="1"/>
    <cellStyle name="Linked Cell" xfId="21770" builtinId="24" hidden="1" customBuiltin="1"/>
    <cellStyle name="Linked Cell" xfId="21934" builtinId="24" hidden="1" customBuiltin="1"/>
    <cellStyle name="Linked Cell" xfId="21963" builtinId="24" hidden="1" customBuiltin="1"/>
    <cellStyle name="Linked Cell" xfId="21995" builtinId="24" hidden="1" customBuiltin="1"/>
    <cellStyle name="Linked Cell" xfId="22025" builtinId="24" hidden="1" customBuiltin="1"/>
    <cellStyle name="Linked Cell" xfId="22052" builtinId="24" hidden="1" customBuiltin="1"/>
    <cellStyle name="Linked Cell" xfId="22028" builtinId="24" hidden="1" customBuiltin="1"/>
    <cellStyle name="Linked Cell" xfId="22002" builtinId="24" hidden="1" customBuiltin="1"/>
    <cellStyle name="Linked Cell" xfId="22031" builtinId="24" hidden="1" customBuiltin="1"/>
    <cellStyle name="Linked Cell" xfId="22095" builtinId="24" hidden="1" customBuiltin="1"/>
    <cellStyle name="Linked Cell" xfId="22120" builtinId="24" hidden="1" customBuiltin="1"/>
    <cellStyle name="Linked Cell" xfId="22144" builtinId="24" hidden="1" customBuiltin="1"/>
    <cellStyle name="Linked Cell" xfId="22172" builtinId="24" hidden="1" customBuiltin="1"/>
    <cellStyle name="Linked Cell" xfId="22210" builtinId="24" hidden="1" customBuiltin="1"/>
    <cellStyle name="Linked Cell" xfId="22239" builtinId="24" hidden="1" customBuiltin="1"/>
    <cellStyle name="Linked Cell" xfId="22271" builtinId="24" hidden="1" customBuiltin="1"/>
    <cellStyle name="Linked Cell" xfId="22302" builtinId="24" hidden="1" customBuiltin="1"/>
    <cellStyle name="Linked Cell" xfId="22329" builtinId="24" hidden="1" customBuiltin="1"/>
    <cellStyle name="Linked Cell" xfId="22305" builtinId="24" hidden="1" customBuiltin="1"/>
    <cellStyle name="Linked Cell" xfId="22278" builtinId="24" hidden="1" customBuiltin="1"/>
    <cellStyle name="Linked Cell" xfId="22308" builtinId="24" hidden="1" customBuiltin="1"/>
    <cellStyle name="Linked Cell" xfId="22374" builtinId="24" hidden="1" customBuiltin="1"/>
    <cellStyle name="Linked Cell" xfId="22397" builtinId="24" hidden="1" customBuiltin="1"/>
    <cellStyle name="Linked Cell" xfId="22420" builtinId="24" hidden="1" customBuiltin="1"/>
    <cellStyle name="Linked Cell" xfId="22443" builtinId="24" hidden="1" customBuiltin="1"/>
    <cellStyle name="Linked Cell" xfId="7942" builtinId="24" hidden="1" customBuiltin="1"/>
    <cellStyle name="Linked Cell" xfId="4620" builtinId="24" hidden="1" customBuiltin="1"/>
    <cellStyle name="Linked Cell" xfId="20243" builtinId="24" hidden="1" customBuiltin="1"/>
    <cellStyle name="Linked Cell" xfId="14798" builtinId="24" hidden="1" customBuiltin="1"/>
    <cellStyle name="Linked Cell" xfId="7706" builtinId="24" hidden="1" customBuiltin="1"/>
    <cellStyle name="Linked Cell" xfId="20623" builtinId="24" hidden="1" customBuiltin="1"/>
    <cellStyle name="Linked Cell" xfId="5037" builtinId="24" hidden="1" customBuiltin="1"/>
    <cellStyle name="Linked Cell" xfId="16842" builtinId="24" hidden="1" customBuiltin="1"/>
    <cellStyle name="Linked Cell" xfId="21302" builtinId="24" hidden="1" customBuiltin="1"/>
    <cellStyle name="Linked Cell" xfId="19035" builtinId="24" hidden="1" customBuiltin="1"/>
    <cellStyle name="Linked Cell" xfId="5916" builtinId="24" hidden="1" customBuiltin="1"/>
    <cellStyle name="Linked Cell" xfId="20617" builtinId="24" hidden="1" customBuiltin="1"/>
    <cellStyle name="Linked Cell" xfId="21352" builtinId="24" hidden="1" customBuiltin="1"/>
    <cellStyle name="Linked Cell" xfId="20585" builtinId="24" hidden="1" customBuiltin="1"/>
    <cellStyle name="Linked Cell" xfId="17017" builtinId="24" hidden="1" customBuiltin="1"/>
    <cellStyle name="Linked Cell" xfId="8756" builtinId="24" hidden="1" customBuiltin="1"/>
    <cellStyle name="Linked Cell" xfId="14540" builtinId="24" hidden="1" customBuiltin="1"/>
    <cellStyle name="Linked Cell" xfId="17512" builtinId="24" hidden="1" customBuiltin="1"/>
    <cellStyle name="Linked Cell" xfId="5026" builtinId="24" hidden="1" customBuiltin="1"/>
    <cellStyle name="Linked Cell" xfId="16261" builtinId="24" hidden="1" customBuiltin="1"/>
    <cellStyle name="Linked Cell" xfId="22506" builtinId="24" hidden="1" customBuiltin="1"/>
    <cellStyle name="Linked Cell" xfId="22543" builtinId="24" hidden="1" customBuiltin="1"/>
    <cellStyle name="Linked Cell" xfId="22578" builtinId="24" hidden="1" customBuiltin="1"/>
    <cellStyle name="Linked Cell" xfId="4547" builtinId="24" hidden="1" customBuiltin="1"/>
    <cellStyle name="Linked Cell" xfId="22641" builtinId="24" hidden="1" customBuiltin="1"/>
    <cellStyle name="Linked Cell" xfId="22674" builtinId="24" hidden="1" customBuiltin="1"/>
    <cellStyle name="Linked Cell" xfId="22709" builtinId="24" hidden="1" customBuiltin="1"/>
    <cellStyle name="Linked Cell" xfId="22742" builtinId="24" hidden="1" customBuiltin="1"/>
    <cellStyle name="Linked Cell" xfId="22772" builtinId="24" hidden="1" customBuiltin="1"/>
    <cellStyle name="Linked Cell" xfId="22745" builtinId="24" hidden="1" customBuiltin="1"/>
    <cellStyle name="Linked Cell" xfId="22716" builtinId="24" hidden="1" customBuiltin="1"/>
    <cellStyle name="Linked Cell" xfId="22748" builtinId="24" hidden="1" customBuiltin="1"/>
    <cellStyle name="Linked Cell" xfId="22828" builtinId="24" hidden="1" customBuiltin="1"/>
    <cellStyle name="Linked Cell" xfId="22864" builtinId="24" hidden="1" customBuiltin="1"/>
    <cellStyle name="Linked Cell" xfId="22898" builtinId="24" hidden="1" customBuiltin="1"/>
    <cellStyle name="Linked Cell" xfId="22938" builtinId="24" hidden="1" customBuiltin="1"/>
    <cellStyle name="Linked Cell" xfId="22983" builtinId="24" hidden="1" customBuiltin="1"/>
    <cellStyle name="Linked Cell" xfId="23016" builtinId="24" hidden="1" customBuiltin="1"/>
    <cellStyle name="Linked Cell" xfId="23051" builtinId="24" hidden="1" customBuiltin="1"/>
    <cellStyle name="Linked Cell" xfId="23084" builtinId="24" hidden="1" customBuiltin="1"/>
    <cellStyle name="Linked Cell" xfId="23114" builtinId="24" hidden="1" customBuiltin="1"/>
    <cellStyle name="Linked Cell" xfId="23087" builtinId="24" hidden="1" customBuiltin="1"/>
    <cellStyle name="Linked Cell" xfId="23058" builtinId="24" hidden="1" customBuiltin="1"/>
    <cellStyle name="Linked Cell" xfId="23090" builtinId="24" hidden="1" customBuiltin="1"/>
    <cellStyle name="Linked Cell" xfId="23170" builtinId="24" hidden="1" customBuiltin="1"/>
    <cellStyle name="Linked Cell" xfId="23206" builtinId="24" hidden="1" customBuiltin="1"/>
    <cellStyle name="Linked Cell" xfId="23240" builtinId="24" hidden="1" customBuiltin="1"/>
    <cellStyle name="Linked Cell" xfId="23276" builtinId="24" hidden="1" customBuiltin="1"/>
    <cellStyle name="Linked Cell" xfId="23344" builtinId="24" hidden="1" customBuiltin="1"/>
    <cellStyle name="Linked Cell" xfId="23365" builtinId="24" hidden="1" customBuiltin="1"/>
    <cellStyle name="Linked Cell" xfId="23388" builtinId="24" hidden="1" customBuiltin="1"/>
    <cellStyle name="Linked Cell" xfId="23410" builtinId="24" hidden="1" customBuiltin="1"/>
    <cellStyle name="Linked Cell" xfId="23431" builtinId="24" hidden="1" customBuiltin="1"/>
    <cellStyle name="Linked Cell" xfId="23462" builtinId="24" hidden="1" customBuiltin="1"/>
    <cellStyle name="Linked Cell" xfId="23657" builtinId="24" hidden="1" customBuiltin="1"/>
    <cellStyle name="Linked Cell" xfId="23679" builtinId="24" hidden="1" customBuiltin="1"/>
    <cellStyle name="Linked Cell" xfId="23705" builtinId="24" hidden="1" customBuiltin="1"/>
    <cellStyle name="Linked Cell" xfId="23731" builtinId="24" hidden="1" customBuiltin="1"/>
    <cellStyle name="Linked Cell" xfId="23755" builtinId="24" hidden="1" customBuiltin="1"/>
    <cellStyle name="Linked Cell" xfId="23617" builtinId="24" hidden="1" customBuiltin="1"/>
    <cellStyle name="Linked Cell" xfId="23795" builtinId="24" hidden="1" customBuiltin="1"/>
    <cellStyle name="Linked Cell" xfId="23825" builtinId="24" hidden="1" customBuiltin="1"/>
    <cellStyle name="Linked Cell" xfId="23860" builtinId="24" hidden="1" customBuiltin="1"/>
    <cellStyle name="Linked Cell" xfId="23892" builtinId="24" hidden="1" customBuiltin="1"/>
    <cellStyle name="Linked Cell" xfId="23923" builtinId="24" hidden="1" customBuiltin="1"/>
    <cellStyle name="Linked Cell" xfId="23895" builtinId="24" hidden="1" customBuiltin="1"/>
    <cellStyle name="Linked Cell" xfId="23867" builtinId="24" hidden="1" customBuiltin="1"/>
    <cellStyle name="Linked Cell" xfId="23898" builtinId="24" hidden="1" customBuiltin="1"/>
    <cellStyle name="Linked Cell" xfId="23972" builtinId="24" hidden="1" customBuiltin="1"/>
    <cellStyle name="Linked Cell" xfId="23998" builtinId="24" hidden="1" customBuiltin="1"/>
    <cellStyle name="Linked Cell" xfId="24022" builtinId="24" hidden="1" customBuiltin="1"/>
    <cellStyle name="Linked Cell" xfId="23902" builtinId="24" hidden="1" customBuiltin="1"/>
    <cellStyle name="Linked Cell" xfId="24068" builtinId="24" hidden="1" customBuiltin="1"/>
    <cellStyle name="Linked Cell" xfId="24096" builtinId="24" hidden="1" customBuiltin="1"/>
    <cellStyle name="Linked Cell" xfId="24128" builtinId="24" hidden="1" customBuiltin="1"/>
    <cellStyle name="Linked Cell" xfId="24158" builtinId="24" hidden="1" customBuiltin="1"/>
    <cellStyle name="Linked Cell" xfId="24185" builtinId="24" hidden="1" customBuiltin="1"/>
    <cellStyle name="Linked Cell" xfId="24161" builtinId="24" hidden="1" customBuiltin="1"/>
    <cellStyle name="Linked Cell" xfId="24135" builtinId="24" hidden="1" customBuiltin="1"/>
    <cellStyle name="Linked Cell" xfId="24164" builtinId="24" hidden="1" customBuiltin="1"/>
    <cellStyle name="Linked Cell" xfId="24229" builtinId="24" hidden="1" customBuiltin="1"/>
    <cellStyle name="Linked Cell" xfId="24253" builtinId="24" hidden="1" customBuiltin="1"/>
    <cellStyle name="Linked Cell" xfId="24276" builtinId="24" hidden="1" customBuiltin="1"/>
    <cellStyle name="Linked Cell" xfId="24303" builtinId="24" hidden="1" customBuiltin="1"/>
    <cellStyle name="Linked Cell" xfId="24342" builtinId="24" hidden="1" customBuiltin="1"/>
    <cellStyle name="Linked Cell" xfId="24370" builtinId="24" hidden="1" customBuiltin="1"/>
    <cellStyle name="Linked Cell" xfId="24402" builtinId="24" hidden="1" customBuiltin="1"/>
    <cellStyle name="Linked Cell" xfId="24432" builtinId="24" hidden="1" customBuiltin="1"/>
    <cellStyle name="Linked Cell" xfId="24459" builtinId="24" hidden="1" customBuiltin="1"/>
    <cellStyle name="Linked Cell" xfId="24435" builtinId="24" hidden="1" customBuiltin="1"/>
    <cellStyle name="Linked Cell" xfId="24409" builtinId="24" hidden="1" customBuiltin="1"/>
    <cellStyle name="Linked Cell" xfId="24438" builtinId="24" hidden="1" customBuiltin="1"/>
    <cellStyle name="Linked Cell" xfId="24503" builtinId="24" hidden="1" customBuiltin="1"/>
    <cellStyle name="Linked Cell" xfId="24528" builtinId="24" hidden="1" customBuiltin="1"/>
    <cellStyle name="Linked Cell" xfId="24551" builtinId="24" hidden="1" customBuiltin="1"/>
    <cellStyle name="Linked Cell" xfId="24574" builtinId="24" hidden="1" customBuiltin="1"/>
    <cellStyle name="Linked Cell" xfId="23534" builtinId="24" hidden="1" customBuiltin="1"/>
    <cellStyle name="Linked Cell" xfId="23591" builtinId="24" hidden="1" customBuiltin="1"/>
    <cellStyle name="Linked Cell" xfId="23600" builtinId="24" hidden="1" customBuiltin="1"/>
    <cellStyle name="Linked Cell" xfId="23538" builtinId="24" hidden="1" customBuiltin="1"/>
    <cellStyle name="Linked Cell" xfId="23565" builtinId="24" hidden="1" customBuiltin="1"/>
    <cellStyle name="Linked Cell" xfId="23564" builtinId="24" hidden="1" customBuiltin="1"/>
    <cellStyle name="Linked Cell" xfId="24726" builtinId="24" hidden="1" customBuiltin="1"/>
    <cellStyle name="Linked Cell" xfId="24747" builtinId="24" hidden="1" customBuiltin="1"/>
    <cellStyle name="Linked Cell" xfId="24770" builtinId="24" hidden="1" customBuiltin="1"/>
    <cellStyle name="Linked Cell" xfId="24791" builtinId="24" hidden="1" customBuiltin="1"/>
    <cellStyle name="Linked Cell" xfId="24812" builtinId="24" hidden="1" customBuiltin="1"/>
    <cellStyle name="Linked Cell" xfId="24693" builtinId="24" hidden="1" customBuiltin="1"/>
    <cellStyle name="Linked Cell" xfId="24846" builtinId="24" hidden="1" customBuiltin="1"/>
    <cellStyle name="Linked Cell" xfId="24875" builtinId="24" hidden="1" customBuiltin="1"/>
    <cellStyle name="Linked Cell" xfId="24910" builtinId="24" hidden="1" customBuiltin="1"/>
    <cellStyle name="Linked Cell" xfId="24940" builtinId="24" hidden="1" customBuiltin="1"/>
    <cellStyle name="Linked Cell" xfId="24971" builtinId="24" hidden="1" customBuiltin="1"/>
    <cellStyle name="Linked Cell" xfId="24943" builtinId="24" hidden="1" customBuiltin="1"/>
    <cellStyle name="Linked Cell" xfId="24917" builtinId="24" hidden="1" customBuiltin="1"/>
    <cellStyle name="Linked Cell" xfId="24946" builtinId="24" hidden="1" customBuiltin="1"/>
    <cellStyle name="Linked Cell" xfId="25019" builtinId="24" hidden="1" customBuiltin="1"/>
    <cellStyle name="Linked Cell" xfId="25042" builtinId="24" hidden="1" customBuiltin="1"/>
    <cellStyle name="Linked Cell" xfId="25066" builtinId="24" hidden="1" customBuiltin="1"/>
    <cellStyle name="Linked Cell" xfId="24950" builtinId="24" hidden="1" customBuiltin="1"/>
    <cellStyle name="Linked Cell" xfId="25111" builtinId="24" hidden="1" customBuiltin="1"/>
    <cellStyle name="Linked Cell" xfId="25139" builtinId="24" hidden="1" customBuiltin="1"/>
    <cellStyle name="Linked Cell" xfId="25171" builtinId="24" hidden="1" customBuiltin="1"/>
    <cellStyle name="Linked Cell" xfId="25200" builtinId="24" hidden="1" customBuiltin="1"/>
    <cellStyle name="Linked Cell" xfId="25227" builtinId="24" hidden="1" customBuiltin="1"/>
    <cellStyle name="Linked Cell" xfId="25203" builtinId="24" hidden="1" customBuiltin="1"/>
    <cellStyle name="Linked Cell" xfId="25178" builtinId="24" hidden="1" customBuiltin="1"/>
    <cellStyle name="Linked Cell" xfId="25206" builtinId="24" hidden="1" customBuiltin="1"/>
    <cellStyle name="Linked Cell" xfId="25269" builtinId="24" hidden="1" customBuiltin="1"/>
    <cellStyle name="Linked Cell" xfId="25293" builtinId="24" hidden="1" customBuiltin="1"/>
    <cellStyle name="Linked Cell" xfId="25317" builtinId="24" hidden="1" customBuiltin="1"/>
    <cellStyle name="Linked Cell" xfId="25345" builtinId="24" hidden="1" customBuiltin="1"/>
    <cellStyle name="Linked Cell" xfId="25382" builtinId="24" hidden="1" customBuiltin="1"/>
    <cellStyle name="Linked Cell" xfId="25410" builtinId="24" hidden="1" customBuiltin="1"/>
    <cellStyle name="Linked Cell" xfId="25442" builtinId="24" hidden="1" customBuiltin="1"/>
    <cellStyle name="Linked Cell" xfId="25471" builtinId="24" hidden="1" customBuiltin="1"/>
    <cellStyle name="Linked Cell" xfId="25498" builtinId="24" hidden="1" customBuiltin="1"/>
    <cellStyle name="Linked Cell" xfId="25474" builtinId="24" hidden="1" customBuiltin="1"/>
    <cellStyle name="Linked Cell" xfId="25449" builtinId="24" hidden="1" customBuiltin="1"/>
    <cellStyle name="Linked Cell" xfId="25477" builtinId="24" hidden="1" customBuiltin="1"/>
    <cellStyle name="Linked Cell" xfId="25542" builtinId="24" hidden="1" customBuiltin="1"/>
    <cellStyle name="Linked Cell" xfId="25565" builtinId="24" hidden="1" customBuiltin="1"/>
    <cellStyle name="Linked Cell" xfId="25588" builtinId="24" hidden="1" customBuiltin="1"/>
    <cellStyle name="Linked Cell" xfId="25611" builtinId="24" hidden="1" customBuiltin="1"/>
    <cellStyle name="Linked Cell" xfId="14247" builtinId="24" hidden="1" customBuiltin="1"/>
    <cellStyle name="Linked Cell" xfId="10902" builtinId="24" hidden="1" customBuiltin="1"/>
    <cellStyle name="Linked Cell" xfId="23448" builtinId="24" hidden="1" customBuiltin="1"/>
    <cellStyle name="Linked Cell" xfId="5876" builtinId="24" hidden="1" customBuiltin="1"/>
    <cellStyle name="Linked Cell" xfId="18852" builtinId="24" hidden="1" customBuiltin="1"/>
    <cellStyle name="Linked Cell" xfId="23819" builtinId="24" hidden="1" customBuiltin="1"/>
    <cellStyle name="Linked Cell" xfId="14571" builtinId="24" hidden="1" customBuiltin="1"/>
    <cellStyle name="Linked Cell" xfId="10606" builtinId="24" hidden="1" customBuiltin="1"/>
    <cellStyle name="Linked Cell" xfId="24487" builtinId="24" hidden="1" customBuiltin="1"/>
    <cellStyle name="Linked Cell" xfId="22290" builtinId="24" hidden="1" customBuiltin="1"/>
    <cellStyle name="Linked Cell" xfId="4669" builtinId="24" hidden="1" customBuiltin="1"/>
    <cellStyle name="Linked Cell" xfId="23813" builtinId="24" hidden="1" customBuiltin="1"/>
    <cellStyle name="Linked Cell" xfId="24536" builtinId="24" hidden="1" customBuiltin="1"/>
    <cellStyle name="Linked Cell" xfId="23782" builtinId="24" hidden="1" customBuiltin="1"/>
    <cellStyle name="Linked Cell" xfId="5066" builtinId="24" hidden="1" customBuiltin="1"/>
    <cellStyle name="Linked Cell" xfId="16844" builtinId="24" hidden="1" customBuiltin="1"/>
    <cellStyle name="Linked Cell" xfId="20082" builtinId="24" hidden="1" customBuiltin="1"/>
    <cellStyle name="Linked Cell" xfId="20792" builtinId="24" hidden="1" customBuiltin="1"/>
    <cellStyle name="Linked Cell" xfId="10782" builtinId="24" hidden="1" customBuiltin="1"/>
    <cellStyle name="Linked Cell" xfId="14765" builtinId="24" hidden="1" customBuiltin="1"/>
    <cellStyle name="Linked Cell" xfId="25673" builtinId="24" hidden="1" customBuiltin="1"/>
    <cellStyle name="Linked Cell" xfId="25709" builtinId="24" hidden="1" customBuiltin="1"/>
    <cellStyle name="Linked Cell" xfId="25744" builtinId="24" hidden="1" customBuiltin="1"/>
    <cellStyle name="Linked Cell" xfId="17003" builtinId="24" hidden="1" customBuiltin="1"/>
    <cellStyle name="Linked Cell" xfId="25807" builtinId="24" hidden="1" customBuiltin="1"/>
    <cellStyle name="Linked Cell" xfId="25840" builtinId="24" hidden="1" customBuiltin="1"/>
    <cellStyle name="Linked Cell" xfId="25875" builtinId="24" hidden="1" customBuiltin="1"/>
    <cellStyle name="Linked Cell" xfId="25908" builtinId="24" hidden="1" customBuiltin="1"/>
    <cellStyle name="Linked Cell" xfId="25938" builtinId="24" hidden="1" customBuiltin="1"/>
    <cellStyle name="Linked Cell" xfId="25911" builtinId="24" hidden="1" customBuiltin="1"/>
    <cellStyle name="Linked Cell" xfId="25882" builtinId="24" hidden="1" customBuiltin="1"/>
    <cellStyle name="Linked Cell" xfId="25914" builtinId="24" hidden="1" customBuiltin="1"/>
    <cellStyle name="Linked Cell" xfId="25994" builtinId="24" hidden="1" customBuiltin="1"/>
    <cellStyle name="Linked Cell" xfId="26030" builtinId="24" hidden="1" customBuiltin="1"/>
    <cellStyle name="Linked Cell" xfId="26064" builtinId="24" hidden="1" customBuiltin="1"/>
    <cellStyle name="Linked Cell" xfId="26101" builtinId="24" hidden="1" customBuiltin="1"/>
    <cellStyle name="Linked Cell" xfId="26139" builtinId="24" hidden="1" customBuiltin="1"/>
    <cellStyle name="Linked Cell" xfId="26167" builtinId="24" hidden="1" customBuiltin="1"/>
    <cellStyle name="Linked Cell" xfId="26199" builtinId="24" hidden="1" customBuiltin="1"/>
    <cellStyle name="Linked Cell" xfId="26229" builtinId="24" hidden="1" customBuiltin="1"/>
    <cellStyle name="Linked Cell" xfId="26256" builtinId="24" hidden="1" customBuiltin="1"/>
    <cellStyle name="Linked Cell" xfId="26232" builtinId="24" hidden="1" customBuiltin="1"/>
    <cellStyle name="Linked Cell" xfId="26206" builtinId="24" hidden="1" customBuiltin="1"/>
    <cellStyle name="Linked Cell" xfId="26235" builtinId="24" hidden="1" customBuiltin="1"/>
    <cellStyle name="Linked Cell" xfId="26297" builtinId="24" hidden="1" customBuiltin="1"/>
    <cellStyle name="Linked Cell" xfId="26320" builtinId="24" hidden="1" customBuiltin="1"/>
    <cellStyle name="Linked Cell" xfId="26341" builtinId="24" hidden="1" customBuiltin="1"/>
    <cellStyle name="Linked Cell" xfId="26363" builtinId="24" hidden="1" customBuiltin="1"/>
    <cellStyle name="Linked Cell" xfId="26385" builtinId="24" hidden="1" customBuiltin="1"/>
    <cellStyle name="Linked Cell" xfId="26406" builtinId="24" hidden="1" customBuiltin="1"/>
    <cellStyle name="Linked Cell" xfId="26428" builtinId="24" hidden="1" customBuiltin="1"/>
    <cellStyle name="Linked Cell" xfId="26450" builtinId="24" hidden="1" customBuiltin="1"/>
    <cellStyle name="Linked Cell" xfId="26471" builtinId="24" hidden="1" customBuiltin="1"/>
    <cellStyle name="Linked Cell" xfId="26496" builtinId="24" hidden="1" customBuiltin="1"/>
    <cellStyle name="Linked Cell" xfId="26675" builtinId="24" hidden="1" customBuiltin="1"/>
    <cellStyle name="Linked Cell" xfId="26696" builtinId="24" hidden="1" customBuiltin="1"/>
    <cellStyle name="Linked Cell" xfId="26719" builtinId="24" hidden="1" customBuiltin="1"/>
    <cellStyle name="Linked Cell" xfId="26741" builtinId="24" hidden="1" customBuiltin="1"/>
    <cellStyle name="Linked Cell" xfId="26762" builtinId="24" hidden="1" customBuiltin="1"/>
    <cellStyle name="Linked Cell" xfId="26640" builtinId="24" hidden="1" customBuiltin="1"/>
    <cellStyle name="Linked Cell" xfId="26795" builtinId="24" hidden="1" customBuiltin="1"/>
    <cellStyle name="Linked Cell" xfId="26823" builtinId="24" hidden="1" customBuiltin="1"/>
    <cellStyle name="Linked Cell" xfId="26858" builtinId="24" hidden="1" customBuiltin="1"/>
    <cellStyle name="Linked Cell" xfId="26888" builtinId="24" hidden="1" customBuiltin="1"/>
    <cellStyle name="Linked Cell" xfId="26919" builtinId="24" hidden="1" customBuiltin="1"/>
    <cellStyle name="Linked Cell" xfId="26891" builtinId="24" hidden="1" customBuiltin="1"/>
    <cellStyle name="Linked Cell" xfId="26865" builtinId="24" hidden="1" customBuiltin="1"/>
    <cellStyle name="Linked Cell" xfId="26894" builtinId="24" hidden="1" customBuiltin="1"/>
    <cellStyle name="Linked Cell" xfId="26965" builtinId="24" hidden="1" customBuiltin="1"/>
    <cellStyle name="Linked Cell" xfId="26987" builtinId="24" hidden="1" customBuiltin="1"/>
    <cellStyle name="Linked Cell" xfId="27008" builtinId="24" hidden="1" customBuiltin="1"/>
    <cellStyle name="Linked Cell" xfId="26898" builtinId="24" hidden="1" customBuiltin="1"/>
    <cellStyle name="Linked Cell" xfId="27050" builtinId="24" hidden="1" customBuiltin="1"/>
    <cellStyle name="Linked Cell" xfId="27077" builtinId="24" hidden="1" customBuiltin="1"/>
    <cellStyle name="Linked Cell" xfId="27109" builtinId="24" hidden="1" customBuiltin="1"/>
    <cellStyle name="Linked Cell" xfId="27138" builtinId="24" hidden="1" customBuiltin="1"/>
    <cellStyle name="Linked Cell" xfId="27165" builtinId="24" hidden="1" customBuiltin="1"/>
    <cellStyle name="Linked Cell" xfId="27141" builtinId="24" hidden="1" customBuiltin="1"/>
    <cellStyle name="Linked Cell" xfId="27116" builtinId="24" hidden="1" customBuiltin="1"/>
    <cellStyle name="Linked Cell" xfId="27144" builtinId="24" hidden="1" customBuiltin="1"/>
    <cellStyle name="Linked Cell" xfId="27206" builtinId="24" hidden="1" customBuiltin="1"/>
    <cellStyle name="Linked Cell" xfId="27228" builtinId="24" hidden="1" customBuiltin="1"/>
    <cellStyle name="Linked Cell" xfId="27249" builtinId="24" hidden="1" customBuiltin="1"/>
    <cellStyle name="Linked Cell" xfId="27273" builtinId="24" hidden="1" customBuiltin="1"/>
    <cellStyle name="Linked Cell" xfId="27310" builtinId="24" hidden="1" customBuiltin="1"/>
    <cellStyle name="Linked Cell" xfId="27337" builtinId="24" hidden="1" customBuiltin="1"/>
    <cellStyle name="Linked Cell" xfId="27369" builtinId="24" hidden="1" customBuiltin="1"/>
    <cellStyle name="Linked Cell" xfId="27398" builtinId="24" hidden="1" customBuiltin="1"/>
    <cellStyle name="Linked Cell" xfId="27425" builtinId="24" hidden="1" customBuiltin="1"/>
    <cellStyle name="Linked Cell" xfId="27401" builtinId="24" hidden="1" customBuiltin="1"/>
    <cellStyle name="Linked Cell" xfId="27376" builtinId="24" hidden="1" customBuiltin="1"/>
    <cellStyle name="Linked Cell" xfId="27404" builtinId="24" hidden="1" customBuiltin="1"/>
    <cellStyle name="Linked Cell" xfId="27466" builtinId="24" hidden="1" customBuiltin="1"/>
    <cellStyle name="Linked Cell" xfId="27488" builtinId="24" hidden="1" customBuiltin="1"/>
    <cellStyle name="Linked Cell" xfId="27509" builtinId="24" hidden="1" customBuiltin="1"/>
    <cellStyle name="Linked Cell" xfId="27530" builtinId="24" hidden="1" customBuiltin="1"/>
    <cellStyle name="Linked Cell" xfId="26564" builtinId="24" hidden="1" customBuiltin="1"/>
    <cellStyle name="Linked Cell" xfId="26615" builtinId="24" hidden="1" customBuiltin="1"/>
    <cellStyle name="Linked Cell" xfId="26623" builtinId="24" hidden="1" customBuiltin="1"/>
    <cellStyle name="Linked Cell" xfId="26566" builtinId="24" hidden="1" customBuiltin="1"/>
    <cellStyle name="Linked Cell" xfId="26589" builtinId="24" hidden="1" customBuiltin="1"/>
    <cellStyle name="Linked Cell" xfId="26588" builtinId="24" hidden="1" customBuiltin="1"/>
    <cellStyle name="Linked Cell" xfId="27583" builtinId="24" hidden="1" customBuiltin="1"/>
    <cellStyle name="Linked Cell" xfId="27604" builtinId="24" hidden="1" customBuiltin="1"/>
    <cellStyle name="Linked Cell" xfId="27627" builtinId="24" hidden="1" customBuiltin="1"/>
    <cellStyle name="Linked Cell" xfId="27648" builtinId="24" hidden="1" customBuiltin="1"/>
    <cellStyle name="Linked Cell" xfId="27669" builtinId="24" hidden="1" customBuiltin="1"/>
    <cellStyle name="Linked Cell" xfId="27550" builtinId="24" hidden="1" customBuiltin="1"/>
    <cellStyle name="Linked Cell" xfId="27701" builtinId="24" hidden="1" customBuiltin="1"/>
    <cellStyle name="Linked Cell" xfId="27729" builtinId="24" hidden="1" customBuiltin="1"/>
    <cellStyle name="Linked Cell" xfId="27764" builtinId="24" hidden="1" customBuiltin="1"/>
    <cellStyle name="Linked Cell" xfId="27793" builtinId="24" hidden="1" customBuiltin="1"/>
    <cellStyle name="Linked Cell" xfId="27824" builtinId="24" hidden="1" customBuiltin="1"/>
    <cellStyle name="Linked Cell" xfId="27796" builtinId="24" hidden="1" customBuiltin="1"/>
    <cellStyle name="Linked Cell" xfId="27771" builtinId="24" hidden="1" customBuiltin="1"/>
    <cellStyle name="Linked Cell" xfId="27799" builtinId="24" hidden="1" customBuiltin="1"/>
    <cellStyle name="Linked Cell" xfId="27870" builtinId="24" hidden="1" customBuiltin="1"/>
    <cellStyle name="Linked Cell" xfId="27891" builtinId="24" hidden="1" customBuiltin="1"/>
    <cellStyle name="Linked Cell" xfId="27912" builtinId="24" hidden="1" customBuiltin="1"/>
    <cellStyle name="Linked Cell" xfId="27803" builtinId="24" hidden="1" customBuiltin="1"/>
    <cellStyle name="Linked Cell" xfId="27952" builtinId="24" hidden="1" customBuiltin="1"/>
    <cellStyle name="Linked Cell" xfId="27979" builtinId="24" hidden="1" customBuiltin="1"/>
    <cellStyle name="Linked Cell" xfId="28011" builtinId="24" hidden="1" customBuiltin="1"/>
    <cellStyle name="Linked Cell" xfId="28039" builtinId="24" hidden="1" customBuiltin="1"/>
    <cellStyle name="Linked Cell" xfId="28066" builtinId="24" hidden="1" customBuiltin="1"/>
    <cellStyle name="Linked Cell" xfId="28042" builtinId="24" hidden="1" customBuiltin="1"/>
    <cellStyle name="Linked Cell" xfId="28018" builtinId="24" hidden="1" customBuiltin="1"/>
    <cellStyle name="Linked Cell" xfId="28045" builtinId="24" hidden="1" customBuiltin="1"/>
    <cellStyle name="Linked Cell" xfId="28107" builtinId="24" hidden="1" customBuiltin="1"/>
    <cellStyle name="Linked Cell" xfId="28128" builtinId="24" hidden="1" customBuiltin="1"/>
    <cellStyle name="Linked Cell" xfId="28149" builtinId="24" hidden="1" customBuiltin="1"/>
    <cellStyle name="Linked Cell" xfId="28173" builtinId="24" hidden="1" customBuiltin="1"/>
    <cellStyle name="Linked Cell" xfId="28208" builtinId="24" hidden="1" customBuiltin="1"/>
    <cellStyle name="Linked Cell" xfId="28235" builtinId="24" hidden="1" customBuiltin="1"/>
    <cellStyle name="Linked Cell" xfId="28267" builtinId="24" hidden="1" customBuiltin="1"/>
    <cellStyle name="Linked Cell" xfId="28295" builtinId="24" hidden="1" customBuiltin="1"/>
    <cellStyle name="Linked Cell" xfId="28322" builtinId="24" hidden="1" customBuiltin="1"/>
    <cellStyle name="Linked Cell" xfId="28298" builtinId="24" hidden="1" customBuiltin="1"/>
    <cellStyle name="Linked Cell" xfId="28274" builtinId="24" hidden="1" customBuiltin="1"/>
    <cellStyle name="Linked Cell" xfId="28301" builtinId="24" hidden="1" customBuiltin="1"/>
    <cellStyle name="Linked Cell" xfId="28363" builtinId="24" hidden="1" customBuiltin="1"/>
    <cellStyle name="Linked Cell" xfId="28384" builtinId="24" hidden="1" customBuiltin="1"/>
    <cellStyle name="Linked Cell" xfId="28405" builtinId="24" hidden="1" customBuiltin="1"/>
    <cellStyle name="Linked Cell" xfId="28426" builtinId="24" hidden="1" customBuiltin="1"/>
    <cellStyle name="Neutral" xfId="11" builtinId="28" hidden="1" customBuiltin="1"/>
    <cellStyle name="Neutral" xfId="61" builtinId="28" hidden="1" customBuiltin="1"/>
    <cellStyle name="Neutral" xfId="96" builtinId="28" hidden="1" customBuiltin="1"/>
    <cellStyle name="Neutral" xfId="138" builtinId="28" hidden="1" customBuiltin="1"/>
    <cellStyle name="Neutral" xfId="181" builtinId="28" hidden="1" customBuiltin="1"/>
    <cellStyle name="Neutral" xfId="215" builtinId="28" hidden="1" customBuiltin="1"/>
    <cellStyle name="Neutral" xfId="252" builtinId="28" hidden="1" customBuiltin="1"/>
    <cellStyle name="Neutral" xfId="289" builtinId="28" hidden="1" customBuiltin="1"/>
    <cellStyle name="Neutral" xfId="323" builtinId="28" hidden="1" customBuiltin="1"/>
    <cellStyle name="Neutral" xfId="358" builtinId="28" hidden="1" customBuiltin="1"/>
    <cellStyle name="Neutral" xfId="446" builtinId="28" hidden="1" customBuiltin="1"/>
    <cellStyle name="Neutral" xfId="480" builtinId="28" hidden="1" customBuiltin="1"/>
    <cellStyle name="Neutral" xfId="516" builtinId="28" hidden="1" customBuiltin="1"/>
    <cellStyle name="Neutral" xfId="552" builtinId="28" hidden="1" customBuiltin="1"/>
    <cellStyle name="Neutral" xfId="586" builtinId="28" hidden="1" customBuiltin="1"/>
    <cellStyle name="Neutral" xfId="401" builtinId="28" hidden="1" customBuiltin="1"/>
    <cellStyle name="Neutral" xfId="637" builtinId="28" hidden="1" customBuiltin="1"/>
    <cellStyle name="Neutral" xfId="671" builtinId="28" hidden="1" customBuiltin="1"/>
    <cellStyle name="Neutral" xfId="708" builtinId="28" hidden="1" customBuiltin="1"/>
    <cellStyle name="Neutral" xfId="744" builtinId="28" hidden="1" customBuiltin="1"/>
    <cellStyle name="Neutral" xfId="778" builtinId="28" hidden="1" customBuiltin="1"/>
    <cellStyle name="Neutral" xfId="709" builtinId="28" hidden="1" customBuiltin="1"/>
    <cellStyle name="Neutral" xfId="787" builtinId="28" hidden="1" customBuiltin="1"/>
    <cellStyle name="Neutral" xfId="431" builtinId="28" hidden="1" customBuiltin="1"/>
    <cellStyle name="Neutral" xfId="839" builtinId="28" hidden="1" customBuiltin="1"/>
    <cellStyle name="Neutral" xfId="876" builtinId="28" hidden="1" customBuiltin="1"/>
    <cellStyle name="Neutral" xfId="911" builtinId="28" hidden="1" customBuiltin="1"/>
    <cellStyle name="Neutral" xfId="840" builtinId="28" hidden="1" customBuiltin="1"/>
    <cellStyle name="Neutral" xfId="974" builtinId="28" hidden="1" customBuiltin="1"/>
    <cellStyle name="Neutral" xfId="1007" builtinId="28" hidden="1" customBuiltin="1"/>
    <cellStyle name="Neutral" xfId="1041" builtinId="28" hidden="1" customBuiltin="1"/>
    <cellStyle name="Neutral" xfId="1075" builtinId="28" hidden="1" customBuiltin="1"/>
    <cellStyle name="Neutral" xfId="1105" builtinId="28" hidden="1" customBuiltin="1"/>
    <cellStyle name="Neutral" xfId="1042" builtinId="28" hidden="1" customBuiltin="1"/>
    <cellStyle name="Neutral" xfId="1114" builtinId="28" hidden="1" customBuiltin="1"/>
    <cellStyle name="Neutral" xfId="764" builtinId="28" hidden="1" customBuiltin="1"/>
    <cellStyle name="Neutral" xfId="1161" builtinId="28" hidden="1" customBuiltin="1"/>
    <cellStyle name="Neutral" xfId="1197" builtinId="28" hidden="1" customBuiltin="1"/>
    <cellStyle name="Neutral" xfId="1231" builtinId="28" hidden="1" customBuiltin="1"/>
    <cellStyle name="Neutral" xfId="1271" builtinId="28" hidden="1" customBuiltin="1"/>
    <cellStyle name="Neutral" xfId="1316" builtinId="28" hidden="1" customBuiltin="1"/>
    <cellStyle name="Neutral" xfId="1349" builtinId="28" hidden="1" customBuiltin="1"/>
    <cellStyle name="Neutral" xfId="1383" builtinId="28" hidden="1" customBuiltin="1"/>
    <cellStyle name="Neutral" xfId="1417" builtinId="28" hidden="1" customBuiltin="1"/>
    <cellStyle name="Neutral" xfId="1447" builtinId="28" hidden="1" customBuiltin="1"/>
    <cellStyle name="Neutral" xfId="1384" builtinId="28" hidden="1" customBuiltin="1"/>
    <cellStyle name="Neutral" xfId="1456" builtinId="28" hidden="1" customBuiltin="1"/>
    <cellStyle name="Neutral" xfId="1283" builtinId="28" hidden="1" customBuiltin="1"/>
    <cellStyle name="Neutral" xfId="1503" builtinId="28" hidden="1" customBuiltin="1"/>
    <cellStyle name="Neutral" xfId="1539" builtinId="28" hidden="1" customBuiltin="1"/>
    <cellStyle name="Neutral" xfId="1573" builtinId="28" hidden="1" customBuiltin="1"/>
    <cellStyle name="Neutral" xfId="1608" builtinId="28" hidden="1" customBuiltin="1"/>
    <cellStyle name="Neutral" xfId="1729" builtinId="28" hidden="1" customBuiltin="1"/>
    <cellStyle name="Neutral" xfId="1750" builtinId="28" hidden="1" customBuiltin="1"/>
    <cellStyle name="Neutral" xfId="1772" builtinId="28" hidden="1" customBuiltin="1"/>
    <cellStyle name="Neutral" xfId="1794" builtinId="28" hidden="1" customBuiltin="1"/>
    <cellStyle name="Neutral" xfId="1815" builtinId="28" hidden="1" customBuiltin="1"/>
    <cellStyle name="Neutral" xfId="1840" builtinId="28" hidden="1" customBuiltin="1"/>
    <cellStyle name="Neutral" xfId="2019" builtinId="28" hidden="1" customBuiltin="1"/>
    <cellStyle name="Neutral" xfId="2040" builtinId="28" hidden="1" customBuiltin="1"/>
    <cellStyle name="Neutral" xfId="2063" builtinId="28" hidden="1" customBuiltin="1"/>
    <cellStyle name="Neutral" xfId="2085" builtinId="28" hidden="1" customBuiltin="1"/>
    <cellStyle name="Neutral" xfId="2106" builtinId="28" hidden="1" customBuiltin="1"/>
    <cellStyle name="Neutral" xfId="1992" builtinId="28" hidden="1" customBuiltin="1"/>
    <cellStyle name="Neutral" xfId="2139" builtinId="28" hidden="1" customBuiltin="1"/>
    <cellStyle name="Neutral" xfId="2167" builtinId="28" hidden="1" customBuiltin="1"/>
    <cellStyle name="Neutral" xfId="2201" builtinId="28" hidden="1" customBuiltin="1"/>
    <cellStyle name="Neutral" xfId="2232" builtinId="28" hidden="1" customBuiltin="1"/>
    <cellStyle name="Neutral" xfId="2263" builtinId="28" hidden="1" customBuiltin="1"/>
    <cellStyle name="Neutral" xfId="2202" builtinId="28" hidden="1" customBuiltin="1"/>
    <cellStyle name="Neutral" xfId="2272" builtinId="28" hidden="1" customBuiltin="1"/>
    <cellStyle name="Neutral" xfId="2007" builtinId="28" hidden="1" customBuiltin="1"/>
    <cellStyle name="Neutral" xfId="2308" builtinId="28" hidden="1" customBuiltin="1"/>
    <cellStyle name="Neutral" xfId="2331" builtinId="28" hidden="1" customBuiltin="1"/>
    <cellStyle name="Neutral" xfId="2352" builtinId="28" hidden="1" customBuiltin="1"/>
    <cellStyle name="Neutral" xfId="2309" builtinId="28" hidden="1" customBuiltin="1"/>
    <cellStyle name="Neutral" xfId="2394" builtinId="28" hidden="1" customBuiltin="1"/>
    <cellStyle name="Neutral" xfId="2421" builtinId="28" hidden="1" customBuiltin="1"/>
    <cellStyle name="Neutral" xfId="2452" builtinId="28" hidden="1" customBuiltin="1"/>
    <cellStyle name="Neutral" xfId="2482" builtinId="28" hidden="1" customBuiltin="1"/>
    <cellStyle name="Neutral" xfId="2509" builtinId="28" hidden="1" customBuiltin="1"/>
    <cellStyle name="Neutral" xfId="2453" builtinId="28" hidden="1" customBuiltin="1"/>
    <cellStyle name="Neutral" xfId="2518" builtinId="28" hidden="1" customBuiltin="1"/>
    <cellStyle name="Neutral" xfId="2251" builtinId="28" hidden="1" customBuiltin="1"/>
    <cellStyle name="Neutral" xfId="2550" builtinId="28" hidden="1" customBuiltin="1"/>
    <cellStyle name="Neutral" xfId="2572" builtinId="28" hidden="1" customBuiltin="1"/>
    <cellStyle name="Neutral" xfId="2593" builtinId="28" hidden="1" customBuiltin="1"/>
    <cellStyle name="Neutral" xfId="2617" builtinId="28" hidden="1" customBuiltin="1"/>
    <cellStyle name="Neutral" xfId="2654" builtinId="28" hidden="1" customBuiltin="1"/>
    <cellStyle name="Neutral" xfId="2681" builtinId="28" hidden="1" customBuiltin="1"/>
    <cellStyle name="Neutral" xfId="2712" builtinId="28" hidden="1" customBuiltin="1"/>
    <cellStyle name="Neutral" xfId="2742" builtinId="28" hidden="1" customBuiltin="1"/>
    <cellStyle name="Neutral" xfId="2769" builtinId="28" hidden="1" customBuiltin="1"/>
    <cellStyle name="Neutral" xfId="2713" builtinId="28" hidden="1" customBuiltin="1"/>
    <cellStyle name="Neutral" xfId="2778" builtinId="28" hidden="1" customBuiltin="1"/>
    <cellStyle name="Neutral" xfId="2628" builtinId="28" hidden="1" customBuiltin="1"/>
    <cellStyle name="Neutral" xfId="2810" builtinId="28" hidden="1" customBuiltin="1"/>
    <cellStyle name="Neutral" xfId="2832" builtinId="28" hidden="1" customBuiltin="1"/>
    <cellStyle name="Neutral" xfId="2853" builtinId="28" hidden="1" customBuiltin="1"/>
    <cellStyle name="Neutral" xfId="2874" builtinId="28" hidden="1" customBuiltin="1"/>
    <cellStyle name="Neutral" xfId="1891" builtinId="28" hidden="1" customBuiltin="1"/>
    <cellStyle name="Neutral" xfId="1911" builtinId="28" hidden="1" customBuiltin="1"/>
    <cellStyle name="Neutral" xfId="1918" builtinId="28" hidden="1" customBuiltin="1"/>
    <cellStyle name="Neutral" xfId="1895" builtinId="28" hidden="1" customBuiltin="1"/>
    <cellStyle name="Neutral" xfId="1976" builtinId="28" hidden="1" customBuiltin="1"/>
    <cellStyle name="Neutral" xfId="1858" builtinId="28" hidden="1" customBuiltin="1"/>
    <cellStyle name="Neutral" xfId="3026" builtinId="28" hidden="1" customBuiltin="1"/>
    <cellStyle name="Neutral" xfId="3047" builtinId="28" hidden="1" customBuiltin="1"/>
    <cellStyle name="Neutral" xfId="3070" builtinId="28" hidden="1" customBuiltin="1"/>
    <cellStyle name="Neutral" xfId="3091" builtinId="28" hidden="1" customBuiltin="1"/>
    <cellStyle name="Neutral" xfId="3112" builtinId="28" hidden="1" customBuiltin="1"/>
    <cellStyle name="Neutral" xfId="3001" builtinId="28" hidden="1" customBuiltin="1"/>
    <cellStyle name="Neutral" xfId="3144" builtinId="28" hidden="1" customBuiltin="1"/>
    <cellStyle name="Neutral" xfId="3172" builtinId="28" hidden="1" customBuiltin="1"/>
    <cellStyle name="Neutral" xfId="3206" builtinId="28" hidden="1" customBuiltin="1"/>
    <cellStyle name="Neutral" xfId="3236" builtinId="28" hidden="1" customBuiltin="1"/>
    <cellStyle name="Neutral" xfId="3267" builtinId="28" hidden="1" customBuiltin="1"/>
    <cellStyle name="Neutral" xfId="3207" builtinId="28" hidden="1" customBuiltin="1"/>
    <cellStyle name="Neutral" xfId="3276" builtinId="28" hidden="1" customBuiltin="1"/>
    <cellStyle name="Neutral" xfId="3015" builtinId="28" hidden="1" customBuiltin="1"/>
    <cellStyle name="Neutral" xfId="3312" builtinId="28" hidden="1" customBuiltin="1"/>
    <cellStyle name="Neutral" xfId="3334" builtinId="28" hidden="1" customBuiltin="1"/>
    <cellStyle name="Neutral" xfId="3355" builtinId="28" hidden="1" customBuiltin="1"/>
    <cellStyle name="Neutral" xfId="3313" builtinId="28" hidden="1" customBuiltin="1"/>
    <cellStyle name="Neutral" xfId="3395" builtinId="28" hidden="1" customBuiltin="1"/>
    <cellStyle name="Neutral" xfId="3422" builtinId="28" hidden="1" customBuiltin="1"/>
    <cellStyle name="Neutral" xfId="3453" builtinId="28" hidden="1" customBuiltin="1"/>
    <cellStyle name="Neutral" xfId="3482" builtinId="28" hidden="1" customBuiltin="1"/>
    <cellStyle name="Neutral" xfId="3509" builtinId="28" hidden="1" customBuiltin="1"/>
    <cellStyle name="Neutral" xfId="3454" builtinId="28" hidden="1" customBuiltin="1"/>
    <cellStyle name="Neutral" xfId="3518" builtinId="28" hidden="1" customBuiltin="1"/>
    <cellStyle name="Neutral" xfId="3255" builtinId="28" hidden="1" customBuiltin="1"/>
    <cellStyle name="Neutral" xfId="3550" builtinId="28" hidden="1" customBuiltin="1"/>
    <cellStyle name="Neutral" xfId="3571" builtinId="28" hidden="1" customBuiltin="1"/>
    <cellStyle name="Neutral" xfId="3592" builtinId="28" hidden="1" customBuiltin="1"/>
    <cellStyle name="Neutral" xfId="3616" builtinId="28" hidden="1" customBuiltin="1"/>
    <cellStyle name="Neutral" xfId="3651" builtinId="28" hidden="1" customBuiltin="1"/>
    <cellStyle name="Neutral" xfId="3678" builtinId="28" hidden="1" customBuiltin="1"/>
    <cellStyle name="Neutral" xfId="3709" builtinId="28" hidden="1" customBuiltin="1"/>
    <cellStyle name="Neutral" xfId="3738" builtinId="28" hidden="1" customBuiltin="1"/>
    <cellStyle name="Neutral" xfId="3765" builtinId="28" hidden="1" customBuiltin="1"/>
    <cellStyle name="Neutral" xfId="3710" builtinId="28" hidden="1" customBuiltin="1"/>
    <cellStyle name="Neutral" xfId="3774" builtinId="28" hidden="1" customBuiltin="1"/>
    <cellStyle name="Neutral" xfId="3627" builtinId="28" hidden="1" customBuiltin="1"/>
    <cellStyle name="Neutral" xfId="3806" builtinId="28" hidden="1" customBuiltin="1"/>
    <cellStyle name="Neutral" xfId="3827" builtinId="28" hidden="1" customBuiltin="1"/>
    <cellStyle name="Neutral" xfId="3848" builtinId="28" hidden="1" customBuiltin="1"/>
    <cellStyle name="Neutral" xfId="3869" builtinId="28" hidden="1" customBuiltin="1"/>
    <cellStyle name="Neutral" xfId="3909" builtinId="28" hidden="1" customBuiltin="1"/>
    <cellStyle name="Neutral" xfId="3943" builtinId="28" hidden="1" customBuiltin="1"/>
    <cellStyle name="Neutral" xfId="3980" builtinId="28" hidden="1" customBuiltin="1"/>
    <cellStyle name="Neutral" xfId="4017" builtinId="28" hidden="1" customBuiltin="1"/>
    <cellStyle name="Neutral" xfId="4051" builtinId="28" hidden="1" customBuiltin="1"/>
    <cellStyle name="Neutral" xfId="4249" builtinId="28" hidden="1" customBuiltin="1"/>
    <cellStyle name="Neutral" xfId="6384" builtinId="28" hidden="1" customBuiltin="1"/>
    <cellStyle name="Neutral" xfId="6408" builtinId="28" hidden="1" customBuiltin="1"/>
    <cellStyle name="Neutral" xfId="6436" builtinId="28" hidden="1" customBuiltin="1"/>
    <cellStyle name="Neutral" xfId="6462" builtinId="28" hidden="1" customBuiltin="1"/>
    <cellStyle name="Neutral" xfId="6485" builtinId="28" hidden="1" customBuiltin="1"/>
    <cellStyle name="Neutral" xfId="6348" builtinId="28" hidden="1" customBuiltin="1"/>
    <cellStyle name="Neutral" xfId="6525" builtinId="28" hidden="1" customBuiltin="1"/>
    <cellStyle name="Neutral" xfId="6559" builtinId="28" hidden="1" customBuiltin="1"/>
    <cellStyle name="Neutral" xfId="6596" builtinId="28" hidden="1" customBuiltin="1"/>
    <cellStyle name="Neutral" xfId="6633" builtinId="28" hidden="1" customBuiltin="1"/>
    <cellStyle name="Neutral" xfId="6668" builtinId="28" hidden="1" customBuiltin="1"/>
    <cellStyle name="Neutral" xfId="6597" builtinId="28" hidden="1" customBuiltin="1"/>
    <cellStyle name="Neutral" xfId="6677" builtinId="28" hidden="1" customBuiltin="1"/>
    <cellStyle name="Neutral" xfId="6369" builtinId="28" hidden="1" customBuiltin="1"/>
    <cellStyle name="Neutral" xfId="6729" builtinId="28" hidden="1" customBuiltin="1"/>
    <cellStyle name="Neutral" xfId="6766" builtinId="28" hidden="1" customBuiltin="1"/>
    <cellStyle name="Neutral" xfId="6801" builtinId="28" hidden="1" customBuiltin="1"/>
    <cellStyle name="Neutral" xfId="6730" builtinId="28" hidden="1" customBuiltin="1"/>
    <cellStyle name="Neutral" xfId="6864" builtinId="28" hidden="1" customBuiltin="1"/>
    <cellStyle name="Neutral" xfId="6897" builtinId="28" hidden="1" customBuiltin="1"/>
    <cellStyle name="Neutral" xfId="6932" builtinId="28" hidden="1" customBuiltin="1"/>
    <cellStyle name="Neutral" xfId="6966" builtinId="28" hidden="1" customBuiltin="1"/>
    <cellStyle name="Neutral" xfId="6996" builtinId="28" hidden="1" customBuiltin="1"/>
    <cellStyle name="Neutral" xfId="6933" builtinId="28" hidden="1" customBuiltin="1"/>
    <cellStyle name="Neutral" xfId="7005" builtinId="28" hidden="1" customBuiltin="1"/>
    <cellStyle name="Neutral" xfId="6654" builtinId="28" hidden="1" customBuiltin="1"/>
    <cellStyle name="Neutral" xfId="7052" builtinId="28" hidden="1" customBuiltin="1"/>
    <cellStyle name="Neutral" xfId="7088" builtinId="28" hidden="1" customBuiltin="1"/>
    <cellStyle name="Neutral" xfId="7122" builtinId="28" hidden="1" customBuiltin="1"/>
    <cellStyle name="Neutral" xfId="7162" builtinId="28" hidden="1" customBuiltin="1"/>
    <cellStyle name="Neutral" xfId="7208" builtinId="28" hidden="1" customBuiltin="1"/>
    <cellStyle name="Neutral" xfId="7242" builtinId="28" hidden="1" customBuiltin="1"/>
    <cellStyle name="Neutral" xfId="7277" builtinId="28" hidden="1" customBuiltin="1"/>
    <cellStyle name="Neutral" xfId="7311" builtinId="28" hidden="1" customBuiltin="1"/>
    <cellStyle name="Neutral" xfId="7341" builtinId="28" hidden="1" customBuiltin="1"/>
    <cellStyle name="Neutral" xfId="7278" builtinId="28" hidden="1" customBuiltin="1"/>
    <cellStyle name="Neutral" xfId="7350" builtinId="28" hidden="1" customBuiltin="1"/>
    <cellStyle name="Neutral" xfId="7174" builtinId="28" hidden="1" customBuiltin="1"/>
    <cellStyle name="Neutral" xfId="7398" builtinId="28" hidden="1" customBuiltin="1"/>
    <cellStyle name="Neutral" xfId="7434" builtinId="28" hidden="1" customBuiltin="1"/>
    <cellStyle name="Neutral" xfId="7468" builtinId="28" hidden="1" customBuiltin="1"/>
    <cellStyle name="Neutral" xfId="7517" builtinId="28" hidden="1" customBuiltin="1"/>
    <cellStyle name="Neutral" xfId="7970" builtinId="28" hidden="1" customBuiltin="1"/>
    <cellStyle name="Neutral" xfId="7991" builtinId="28" hidden="1" customBuiltin="1"/>
    <cellStyle name="Neutral" xfId="8014" builtinId="28" hidden="1" customBuiltin="1"/>
    <cellStyle name="Neutral" xfId="8037" builtinId="28" hidden="1" customBuiltin="1"/>
    <cellStyle name="Neutral" xfId="8058" builtinId="28" hidden="1" customBuiltin="1"/>
    <cellStyle name="Neutral" xfId="8102" builtinId="28" hidden="1" customBuiltin="1"/>
    <cellStyle name="Neutral" xfId="8567" builtinId="28" hidden="1" customBuiltin="1"/>
    <cellStyle name="Neutral" xfId="8591" builtinId="28" hidden="1" customBuiltin="1"/>
    <cellStyle name="Neutral" xfId="8618" builtinId="28" hidden="1" customBuiltin="1"/>
    <cellStyle name="Neutral" xfId="8642" builtinId="28" hidden="1" customBuiltin="1"/>
    <cellStyle name="Neutral" xfId="8668" builtinId="28" hidden="1" customBuiltin="1"/>
    <cellStyle name="Neutral" xfId="8538" builtinId="28" hidden="1" customBuiltin="1"/>
    <cellStyle name="Neutral" xfId="8703" builtinId="28" hidden="1" customBuiltin="1"/>
    <cellStyle name="Neutral" xfId="8732" builtinId="28" hidden="1" customBuiltin="1"/>
    <cellStyle name="Neutral" xfId="8767" builtinId="28" hidden="1" customBuiltin="1"/>
    <cellStyle name="Neutral" xfId="8800" builtinId="28" hidden="1" customBuiltin="1"/>
    <cellStyle name="Neutral" xfId="8832" builtinId="28" hidden="1" customBuiltin="1"/>
    <cellStyle name="Neutral" xfId="8768" builtinId="28" hidden="1" customBuiltin="1"/>
    <cellStyle name="Neutral" xfId="8841" builtinId="28" hidden="1" customBuiltin="1"/>
    <cellStyle name="Neutral" xfId="8555" builtinId="28" hidden="1" customBuiltin="1"/>
    <cellStyle name="Neutral" xfId="8881" builtinId="28" hidden="1" customBuiltin="1"/>
    <cellStyle name="Neutral" xfId="8906" builtinId="28" hidden="1" customBuiltin="1"/>
    <cellStyle name="Neutral" xfId="8930" builtinId="28" hidden="1" customBuiltin="1"/>
    <cellStyle name="Neutral" xfId="8882" builtinId="28" hidden="1" customBuiltin="1"/>
    <cellStyle name="Neutral" xfId="8975" builtinId="28" hidden="1" customBuiltin="1"/>
    <cellStyle name="Neutral" xfId="9006" builtinId="28" hidden="1" customBuiltin="1"/>
    <cellStyle name="Neutral" xfId="9038" builtinId="28" hidden="1" customBuiltin="1"/>
    <cellStyle name="Neutral" xfId="9070" builtinId="28" hidden="1" customBuiltin="1"/>
    <cellStyle name="Neutral" xfId="9097" builtinId="28" hidden="1" customBuiltin="1"/>
    <cellStyle name="Neutral" xfId="9039" builtinId="28" hidden="1" customBuiltin="1"/>
    <cellStyle name="Neutral" xfId="9106" builtinId="28" hidden="1" customBuiltin="1"/>
    <cellStyle name="Neutral" xfId="8820" builtinId="28" hidden="1" customBuiltin="1"/>
    <cellStyle name="Neutral" xfId="9144" builtinId="28" hidden="1" customBuiltin="1"/>
    <cellStyle name="Neutral" xfId="9168" builtinId="28" hidden="1" customBuiltin="1"/>
    <cellStyle name="Neutral" xfId="9194" builtinId="28" hidden="1" customBuiltin="1"/>
    <cellStyle name="Neutral" xfId="9222" builtinId="28" hidden="1" customBuiltin="1"/>
    <cellStyle name="Neutral" xfId="9261" builtinId="28" hidden="1" customBuiltin="1"/>
    <cellStyle name="Neutral" xfId="9291" builtinId="28" hidden="1" customBuiltin="1"/>
    <cellStyle name="Neutral" xfId="9323" builtinId="28" hidden="1" customBuiltin="1"/>
    <cellStyle name="Neutral" xfId="9355" builtinId="28" hidden="1" customBuiltin="1"/>
    <cellStyle name="Neutral" xfId="9382" builtinId="28" hidden="1" customBuiltin="1"/>
    <cellStyle name="Neutral" xfId="9324" builtinId="28" hidden="1" customBuiltin="1"/>
    <cellStyle name="Neutral" xfId="9391" builtinId="28" hidden="1" customBuiltin="1"/>
    <cellStyle name="Neutral" xfId="9233" builtinId="28" hidden="1" customBuiltin="1"/>
    <cellStyle name="Neutral" xfId="9428" builtinId="28" hidden="1" customBuiltin="1"/>
    <cellStyle name="Neutral" xfId="9452" builtinId="28" hidden="1" customBuiltin="1"/>
    <cellStyle name="Neutral" xfId="9477" builtinId="28" hidden="1" customBuiltin="1"/>
    <cellStyle name="Neutral" xfId="9500" builtinId="28" hidden="1" customBuiltin="1"/>
    <cellStyle name="Neutral" xfId="8261" builtinId="28" hidden="1" customBuiltin="1"/>
    <cellStyle name="Neutral" xfId="8348" builtinId="28" hidden="1" customBuiltin="1"/>
    <cellStyle name="Neutral" xfId="8358" builtinId="28" hidden="1" customBuiltin="1"/>
    <cellStyle name="Neutral" xfId="8272" builtinId="28" hidden="1" customBuiltin="1"/>
    <cellStyle name="Neutral" xfId="8500" builtinId="28" hidden="1" customBuiltin="1"/>
    <cellStyle name="Neutral" xfId="8129" builtinId="28" hidden="1" customBuiltin="1"/>
    <cellStyle name="Neutral" xfId="9668" builtinId="28" hidden="1" customBuiltin="1"/>
    <cellStyle name="Neutral" xfId="9689" builtinId="28" hidden="1" customBuiltin="1"/>
    <cellStyle name="Neutral" xfId="9712" builtinId="28" hidden="1" customBuiltin="1"/>
    <cellStyle name="Neutral" xfId="9733" builtinId="28" hidden="1" customBuiltin="1"/>
    <cellStyle name="Neutral" xfId="9754" builtinId="28" hidden="1" customBuiltin="1"/>
    <cellStyle name="Neutral" xfId="9641" builtinId="28" hidden="1" customBuiltin="1"/>
    <cellStyle name="Neutral" xfId="9787" builtinId="28" hidden="1" customBuiltin="1"/>
    <cellStyle name="Neutral" xfId="9817" builtinId="28" hidden="1" customBuiltin="1"/>
    <cellStyle name="Neutral" xfId="9851" builtinId="28" hidden="1" customBuiltin="1"/>
    <cellStyle name="Neutral" xfId="9883" builtinId="28" hidden="1" customBuiltin="1"/>
    <cellStyle name="Neutral" xfId="9914" builtinId="28" hidden="1" customBuiltin="1"/>
    <cellStyle name="Neutral" xfId="9852" builtinId="28" hidden="1" customBuiltin="1"/>
    <cellStyle name="Neutral" xfId="9923" builtinId="28" hidden="1" customBuiltin="1"/>
    <cellStyle name="Neutral" xfId="9656" builtinId="28" hidden="1" customBuiltin="1"/>
    <cellStyle name="Neutral" xfId="9965" builtinId="28" hidden="1" customBuiltin="1"/>
    <cellStyle name="Neutral" xfId="9990" builtinId="28" hidden="1" customBuiltin="1"/>
    <cellStyle name="Neutral" xfId="10014" builtinId="28" hidden="1" customBuiltin="1"/>
    <cellStyle name="Neutral" xfId="9966" builtinId="28" hidden="1" customBuiltin="1"/>
    <cellStyle name="Neutral" xfId="10057" builtinId="28" hidden="1" customBuiltin="1"/>
    <cellStyle name="Neutral" xfId="10085" builtinId="28" hidden="1" customBuiltin="1"/>
    <cellStyle name="Neutral" xfId="10116" builtinId="28" hidden="1" customBuiltin="1"/>
    <cellStyle name="Neutral" xfId="10146" builtinId="28" hidden="1" customBuiltin="1"/>
    <cellStyle name="Neutral" xfId="10173" builtinId="28" hidden="1" customBuiltin="1"/>
    <cellStyle name="Neutral" xfId="10117" builtinId="28" hidden="1" customBuiltin="1"/>
    <cellStyle name="Neutral" xfId="10182" builtinId="28" hidden="1" customBuiltin="1"/>
    <cellStyle name="Neutral" xfId="9902" builtinId="28" hidden="1" customBuiltin="1"/>
    <cellStyle name="Neutral" xfId="10220" builtinId="28" hidden="1" customBuiltin="1"/>
    <cellStyle name="Neutral" xfId="10243" builtinId="28" hidden="1" customBuiltin="1"/>
    <cellStyle name="Neutral" xfId="10268" builtinId="28" hidden="1" customBuiltin="1"/>
    <cellStyle name="Neutral" xfId="10295" builtinId="28" hidden="1" customBuiltin="1"/>
    <cellStyle name="Neutral" xfId="10334" builtinId="28" hidden="1" customBuiltin="1"/>
    <cellStyle name="Neutral" xfId="10363" builtinId="28" hidden="1" customBuiltin="1"/>
    <cellStyle name="Neutral" xfId="10395" builtinId="28" hidden="1" customBuiltin="1"/>
    <cellStyle name="Neutral" xfId="10426" builtinId="28" hidden="1" customBuiltin="1"/>
    <cellStyle name="Neutral" xfId="10453" builtinId="28" hidden="1" customBuiltin="1"/>
    <cellStyle name="Neutral" xfId="10396" builtinId="28" hidden="1" customBuiltin="1"/>
    <cellStyle name="Neutral" xfId="10462" builtinId="28" hidden="1" customBuiltin="1"/>
    <cellStyle name="Neutral" xfId="10307" builtinId="28" hidden="1" customBuiltin="1"/>
    <cellStyle name="Neutral" xfId="10499" builtinId="28" hidden="1" customBuiltin="1"/>
    <cellStyle name="Neutral" xfId="10523" builtinId="28" hidden="1" customBuiltin="1"/>
    <cellStyle name="Neutral" xfId="10546" builtinId="28" hidden="1" customBuiltin="1"/>
    <cellStyle name="Neutral" xfId="10576" builtinId="28" hidden="1" customBuiltin="1"/>
    <cellStyle name="Neutral" xfId="8182" builtinId="28" hidden="1" customBuiltin="1"/>
    <cellStyle name="Neutral" xfId="10847" builtinId="28" hidden="1" customBuiltin="1"/>
    <cellStyle name="Neutral" xfId="7613" builtinId="28" hidden="1" customBuiltin="1"/>
    <cellStyle name="Neutral" xfId="5430" builtinId="28" hidden="1" customBuiltin="1"/>
    <cellStyle name="Neutral" xfId="10608" builtinId="28" hidden="1" customBuiltin="1"/>
    <cellStyle name="Neutral" xfId="7937" builtinId="28" hidden="1" customBuiltin="1"/>
    <cellStyle name="Neutral" xfId="6115" builtinId="28" hidden="1" customBuiltin="1"/>
    <cellStyle name="Neutral" xfId="7582" builtinId="28" hidden="1" customBuiltin="1"/>
    <cellStyle name="Neutral" xfId="4769" builtinId="28" hidden="1" customBuiltin="1"/>
    <cellStyle name="Neutral" xfId="4717" builtinId="28" hidden="1" customBuiltin="1"/>
    <cellStyle name="Neutral" xfId="7961" builtinId="28" hidden="1" customBuiltin="1"/>
    <cellStyle name="Neutral" xfId="7827" builtinId="28" hidden="1" customBuiltin="1"/>
    <cellStyle name="Neutral" xfId="4423" builtinId="28" hidden="1" customBuiltin="1"/>
    <cellStyle name="Neutral" xfId="4177" builtinId="28" hidden="1" customBuiltin="1"/>
    <cellStyle name="Neutral" xfId="7731" builtinId="28" hidden="1" customBuiltin="1"/>
    <cellStyle name="Neutral" xfId="10653" builtinId="28" hidden="1" customBuiltin="1"/>
    <cellStyle name="Neutral" xfId="7634" builtinId="28" hidden="1" customBuiltin="1"/>
    <cellStyle name="Neutral" xfId="5409" builtinId="28" hidden="1" customBuiltin="1"/>
    <cellStyle name="Neutral" xfId="9617" builtinId="28" hidden="1" customBuiltin="1"/>
    <cellStyle name="Neutral" xfId="5670" builtinId="28" hidden="1" customBuiltin="1"/>
    <cellStyle name="Neutral" xfId="10601" builtinId="28" hidden="1" customBuiltin="1"/>
    <cellStyle name="Neutral" xfId="10689" builtinId="28" hidden="1" customBuiltin="1"/>
    <cellStyle name="Neutral" xfId="7504" builtinId="28" hidden="1" customBuiltin="1"/>
    <cellStyle name="Neutral" xfId="7559" builtinId="28" hidden="1" customBuiltin="1"/>
    <cellStyle name="Neutral" xfId="10791" builtinId="28" hidden="1" customBuiltin="1"/>
    <cellStyle name="Neutral" xfId="6052" builtinId="28" hidden="1" customBuiltin="1"/>
    <cellStyle name="Neutral" xfId="7923" builtinId="28" hidden="1" customBuiltin="1"/>
    <cellStyle name="Neutral" xfId="7660" builtinId="28" hidden="1" customBuiltin="1"/>
    <cellStyle name="Neutral" xfId="4753" builtinId="28" hidden="1" customBuiltin="1"/>
    <cellStyle name="Neutral" xfId="6152" builtinId="28" hidden="1" customBuiltin="1"/>
    <cellStyle name="Neutral" xfId="5813" builtinId="28" hidden="1" customBuiltin="1"/>
    <cellStyle name="Neutral" xfId="5611" builtinId="28" hidden="1" customBuiltin="1"/>
    <cellStyle name="Neutral" xfId="6252" builtinId="28" hidden="1" customBuiltin="1"/>
    <cellStyle name="Neutral" xfId="5803" builtinId="28" hidden="1" customBuiltin="1"/>
    <cellStyle name="Neutral" xfId="6080" builtinId="28" hidden="1" customBuiltin="1"/>
    <cellStyle name="Neutral" xfId="4887" builtinId="28" hidden="1" customBuiltin="1"/>
    <cellStyle name="Neutral" xfId="5003" builtinId="28" hidden="1" customBuiltin="1"/>
    <cellStyle name="Neutral" xfId="5394" builtinId="28" hidden="1" customBuiltin="1"/>
    <cellStyle name="Neutral" xfId="5390" builtinId="28" hidden="1" customBuiltin="1"/>
    <cellStyle name="Neutral" xfId="4116" builtinId="28" hidden="1" customBuiltin="1"/>
    <cellStyle name="Neutral" xfId="6037" builtinId="28" hidden="1" customBuiltin="1"/>
    <cellStyle name="Neutral" xfId="4372" builtinId="28" hidden="1" customBuiltin="1"/>
    <cellStyle name="Neutral" xfId="4487" builtinId="28" hidden="1" customBuiltin="1"/>
    <cellStyle name="Neutral" xfId="5491" builtinId="28" hidden="1" customBuiltin="1"/>
    <cellStyle name="Neutral" xfId="5381" builtinId="28" hidden="1" customBuiltin="1"/>
    <cellStyle name="Neutral" xfId="3893" builtinId="28" hidden="1" customBuiltin="1"/>
    <cellStyle name="Neutral" xfId="5917" builtinId="28" hidden="1" customBuiltin="1"/>
    <cellStyle name="Neutral" xfId="4147" builtinId="28" hidden="1" customBuiltin="1"/>
    <cellStyle name="Neutral" xfId="4865" builtinId="28" hidden="1" customBuiltin="1"/>
    <cellStyle name="Neutral" xfId="8337" builtinId="28" hidden="1" customBuiltin="1"/>
    <cellStyle name="Neutral" xfId="9133" builtinId="28" hidden="1" customBuiltin="1"/>
    <cellStyle name="Neutral" xfId="5306" builtinId="28" hidden="1" customBuiltin="1"/>
    <cellStyle name="Neutral" xfId="7897" builtinId="28" hidden="1" customBuiltin="1"/>
    <cellStyle name="Neutral" xfId="8896" builtinId="28" hidden="1" customBuiltin="1"/>
    <cellStyle name="Neutral" xfId="11012" builtinId="28" hidden="1" customBuiltin="1"/>
    <cellStyle name="Neutral" xfId="11037" builtinId="28" hidden="1" customBuiltin="1"/>
    <cellStyle name="Neutral" xfId="11068" builtinId="28" hidden="1" customBuiltin="1"/>
    <cellStyle name="Neutral" xfId="11095" builtinId="28" hidden="1" customBuiltin="1"/>
    <cellStyle name="Neutral" xfId="11122" builtinId="28" hidden="1" customBuiltin="1"/>
    <cellStyle name="Neutral" xfId="10978" builtinId="28" hidden="1" customBuiltin="1"/>
    <cellStyle name="Neutral" xfId="11166" builtinId="28" hidden="1" customBuiltin="1"/>
    <cellStyle name="Neutral" xfId="11198" builtinId="28" hidden="1" customBuiltin="1"/>
    <cellStyle name="Neutral" xfId="11232" builtinId="28" hidden="1" customBuiltin="1"/>
    <cellStyle name="Neutral" xfId="11269" builtinId="28" hidden="1" customBuiltin="1"/>
    <cellStyle name="Neutral" xfId="11300" builtinId="28" hidden="1" customBuiltin="1"/>
    <cellStyle name="Neutral" xfId="11233" builtinId="28" hidden="1" customBuiltin="1"/>
    <cellStyle name="Neutral" xfId="11309" builtinId="28" hidden="1" customBuiltin="1"/>
    <cellStyle name="Neutral" xfId="10999" builtinId="28" hidden="1" customBuiltin="1"/>
    <cellStyle name="Neutral" xfId="11352" builtinId="28" hidden="1" customBuiltin="1"/>
    <cellStyle name="Neutral" xfId="11383" builtinId="28" hidden="1" customBuiltin="1"/>
    <cellStyle name="Neutral" xfId="11409" builtinId="28" hidden="1" customBuiltin="1"/>
    <cellStyle name="Neutral" xfId="11353" builtinId="28" hidden="1" customBuiltin="1"/>
    <cellStyle name="Neutral" xfId="11463" builtinId="28" hidden="1" customBuiltin="1"/>
    <cellStyle name="Neutral" xfId="11494" builtinId="28" hidden="1" customBuiltin="1"/>
    <cellStyle name="Neutral" xfId="11526" builtinId="28" hidden="1" customBuiltin="1"/>
    <cellStyle name="Neutral" xfId="11559" builtinId="28" hidden="1" customBuiltin="1"/>
    <cellStyle name="Neutral" xfId="11587" builtinId="28" hidden="1" customBuiltin="1"/>
    <cellStyle name="Neutral" xfId="11527" builtinId="28" hidden="1" customBuiltin="1"/>
    <cellStyle name="Neutral" xfId="11596" builtinId="28" hidden="1" customBuiltin="1"/>
    <cellStyle name="Neutral" xfId="11288" builtinId="28" hidden="1" customBuiltin="1"/>
    <cellStyle name="Neutral" xfId="11634" builtinId="28" hidden="1" customBuiltin="1"/>
    <cellStyle name="Neutral" xfId="11660" builtinId="28" hidden="1" customBuiltin="1"/>
    <cellStyle name="Neutral" xfId="11688" builtinId="28" hidden="1" customBuiltin="1"/>
    <cellStyle name="Neutral" xfId="11719" builtinId="28" hidden="1" customBuiltin="1"/>
    <cellStyle name="Neutral" xfId="11762" builtinId="28" hidden="1" customBuiltin="1"/>
    <cellStyle name="Neutral" xfId="11792" builtinId="28" hidden="1" customBuiltin="1"/>
    <cellStyle name="Neutral" xfId="11824" builtinId="28" hidden="1" customBuiltin="1"/>
    <cellStyle name="Neutral" xfId="11856" builtinId="28" hidden="1" customBuiltin="1"/>
    <cellStyle name="Neutral" xfId="11883" builtinId="28" hidden="1" customBuiltin="1"/>
    <cellStyle name="Neutral" xfId="11825" builtinId="28" hidden="1" customBuiltin="1"/>
    <cellStyle name="Neutral" xfId="11892" builtinId="28" hidden="1" customBuiltin="1"/>
    <cellStyle name="Neutral" xfId="11730" builtinId="28" hidden="1" customBuiltin="1"/>
    <cellStyle name="Neutral" xfId="11928" builtinId="28" hidden="1" customBuiltin="1"/>
    <cellStyle name="Neutral" xfId="11958" builtinId="28" hidden="1" customBuiltin="1"/>
    <cellStyle name="Neutral" xfId="11988" builtinId="28" hidden="1" customBuiltin="1"/>
    <cellStyle name="Neutral" xfId="12013" builtinId="28" hidden="1" customBuiltin="1"/>
    <cellStyle name="Neutral" xfId="9409" builtinId="28" hidden="1" customBuiltin="1"/>
    <cellStyle name="Neutral" xfId="10877" builtinId="28" hidden="1" customBuiltin="1"/>
    <cellStyle name="Neutral" xfId="10885" builtinId="28" hidden="1" customBuiltin="1"/>
    <cellStyle name="Neutral" xfId="5979" builtinId="28" hidden="1" customBuiltin="1"/>
    <cellStyle name="Neutral" xfId="10957" builtinId="28" hidden="1" customBuiltin="1"/>
    <cellStyle name="Neutral" xfId="5980" builtinId="28" hidden="1" customBuiltin="1"/>
    <cellStyle name="Neutral" xfId="12167" builtinId="28" hidden="1" customBuiltin="1"/>
    <cellStyle name="Neutral" xfId="12188" builtinId="28" hidden="1" customBuiltin="1"/>
    <cellStyle name="Neutral" xfId="12211" builtinId="28" hidden="1" customBuiltin="1"/>
    <cellStyle name="Neutral" xfId="12232" builtinId="28" hidden="1" customBuiltin="1"/>
    <cellStyle name="Neutral" xfId="12253" builtinId="28" hidden="1" customBuiltin="1"/>
    <cellStyle name="Neutral" xfId="12140" builtinId="28" hidden="1" customBuiltin="1"/>
    <cellStyle name="Neutral" xfId="12289" builtinId="28" hidden="1" customBuiltin="1"/>
    <cellStyle name="Neutral" xfId="12320" builtinId="28" hidden="1" customBuiltin="1"/>
    <cellStyle name="Neutral" xfId="12355" builtinId="28" hidden="1" customBuiltin="1"/>
    <cellStyle name="Neutral" xfId="12386" builtinId="28" hidden="1" customBuiltin="1"/>
    <cellStyle name="Neutral" xfId="12418" builtinId="28" hidden="1" customBuiltin="1"/>
    <cellStyle name="Neutral" xfId="12356" builtinId="28" hidden="1" customBuiltin="1"/>
    <cellStyle name="Neutral" xfId="12427" builtinId="28" hidden="1" customBuiltin="1"/>
    <cellStyle name="Neutral" xfId="12155" builtinId="28" hidden="1" customBuiltin="1"/>
    <cellStyle name="Neutral" xfId="12470" builtinId="28" hidden="1" customBuiltin="1"/>
    <cellStyle name="Neutral" xfId="12498" builtinId="28" hidden="1" customBuiltin="1"/>
    <cellStyle name="Neutral" xfId="12525" builtinId="28" hidden="1" customBuiltin="1"/>
    <cellStyle name="Neutral" xfId="12471" builtinId="28" hidden="1" customBuiltin="1"/>
    <cellStyle name="Neutral" xfId="12573" builtinId="28" hidden="1" customBuiltin="1"/>
    <cellStyle name="Neutral" xfId="12603" builtinId="28" hidden="1" customBuiltin="1"/>
    <cellStyle name="Neutral" xfId="12634" builtinId="28" hidden="1" customBuiltin="1"/>
    <cellStyle name="Neutral" xfId="12665" builtinId="28" hidden="1" customBuiltin="1"/>
    <cellStyle name="Neutral" xfId="12692" builtinId="28" hidden="1" customBuiltin="1"/>
    <cellStyle name="Neutral" xfId="12635" builtinId="28" hidden="1" customBuiltin="1"/>
    <cellStyle name="Neutral" xfId="12701" builtinId="28" hidden="1" customBuiltin="1"/>
    <cellStyle name="Neutral" xfId="12405" builtinId="28" hidden="1" customBuiltin="1"/>
    <cellStyle name="Neutral" xfId="12739" builtinId="28" hidden="1" customBuiltin="1"/>
    <cellStyle name="Neutral" xfId="12766" builtinId="28" hidden="1" customBuiltin="1"/>
    <cellStyle name="Neutral" xfId="12796" builtinId="28" hidden="1" customBuiltin="1"/>
    <cellStyle name="Neutral" xfId="12827" builtinId="28" hidden="1" customBuiltin="1"/>
    <cellStyle name="Neutral" xfId="12866" builtinId="28" hidden="1" customBuiltin="1"/>
    <cellStyle name="Neutral" xfId="12896" builtinId="28" hidden="1" customBuiltin="1"/>
    <cellStyle name="Neutral" xfId="12927" builtinId="28" hidden="1" customBuiltin="1"/>
    <cellStyle name="Neutral" xfId="12957" builtinId="28" hidden="1" customBuiltin="1"/>
    <cellStyle name="Neutral" xfId="12984" builtinId="28" hidden="1" customBuiltin="1"/>
    <cellStyle name="Neutral" xfId="12928" builtinId="28" hidden="1" customBuiltin="1"/>
    <cellStyle name="Neutral" xfId="12993" builtinId="28" hidden="1" customBuiltin="1"/>
    <cellStyle name="Neutral" xfId="12838" builtinId="28" hidden="1" customBuiltin="1"/>
    <cellStyle name="Neutral" xfId="13031" builtinId="28" hidden="1" customBuiltin="1"/>
    <cellStyle name="Neutral" xfId="13056" builtinId="28" hidden="1" customBuiltin="1"/>
    <cellStyle name="Neutral" xfId="13083" builtinId="28" hidden="1" customBuiltin="1"/>
    <cellStyle name="Neutral" xfId="13107" builtinId="28" hidden="1" customBuiltin="1"/>
    <cellStyle name="Neutral" xfId="7904" builtinId="28" hidden="1" customBuiltin="1"/>
    <cellStyle name="Neutral" xfId="7856" builtinId="28" hidden="1" customBuiltin="1"/>
    <cellStyle name="Neutral" xfId="7580" builtinId="28" hidden="1" customBuiltin="1"/>
    <cellStyle name="Neutral" xfId="7907" builtinId="28" hidden="1" customBuiltin="1"/>
    <cellStyle name="Neutral" xfId="4603" builtinId="28" hidden="1" customBuiltin="1"/>
    <cellStyle name="Neutral" xfId="7797" builtinId="28" hidden="1" customBuiltin="1"/>
    <cellStyle name="Neutral" xfId="5273" builtinId="28" hidden="1" customBuiltin="1"/>
    <cellStyle name="Neutral" xfId="5522" builtinId="28" hidden="1" customBuiltin="1"/>
    <cellStyle name="Neutral" xfId="13015" builtinId="28" hidden="1" customBuiltin="1"/>
    <cellStyle name="Neutral" xfId="7632" builtinId="28" hidden="1" customBuiltin="1"/>
    <cellStyle name="Neutral" xfId="7608" builtinId="28" hidden="1" customBuiltin="1"/>
    <cellStyle name="Neutral" xfId="10987" builtinId="28" hidden="1" customBuiltin="1"/>
    <cellStyle name="Neutral" xfId="12777" builtinId="28" hidden="1" customBuiltin="1"/>
    <cellStyle name="Neutral" xfId="11751" builtinId="28" hidden="1" customBuiltin="1"/>
    <cellStyle name="Neutral" xfId="4221" builtinId="28" hidden="1" customBuiltin="1"/>
    <cellStyle name="Neutral" xfId="4651" builtinId="28" hidden="1" customBuiltin="1"/>
    <cellStyle name="Neutral" xfId="11391" builtinId="28" hidden="1" customBuiltin="1"/>
    <cellStyle name="Neutral" xfId="4531" builtinId="28" hidden="1" customBuiltin="1"/>
    <cellStyle name="Neutral" xfId="11076" builtinId="28" hidden="1" customBuiltin="1"/>
    <cellStyle name="Neutral" xfId="7726" builtinId="28" hidden="1" customBuiltin="1"/>
    <cellStyle name="Neutral" xfId="13168" builtinId="28" hidden="1" customBuiltin="1"/>
    <cellStyle name="Neutral" xfId="13205" builtinId="28" hidden="1" customBuiltin="1"/>
    <cellStyle name="Neutral" xfId="13240" builtinId="28" hidden="1" customBuiltin="1"/>
    <cellStyle name="Neutral" xfId="13169" builtinId="28" hidden="1" customBuiltin="1"/>
    <cellStyle name="Neutral" xfId="13303" builtinId="28" hidden="1" customBuiltin="1"/>
    <cellStyle name="Neutral" xfId="13336" builtinId="28" hidden="1" customBuiltin="1"/>
    <cellStyle name="Neutral" xfId="13370" builtinId="28" hidden="1" customBuiltin="1"/>
    <cellStyle name="Neutral" xfId="13404" builtinId="28" hidden="1" customBuiltin="1"/>
    <cellStyle name="Neutral" xfId="13434" builtinId="28" hidden="1" customBuiltin="1"/>
    <cellStyle name="Neutral" xfId="13371" builtinId="28" hidden="1" customBuiltin="1"/>
    <cellStyle name="Neutral" xfId="13443" builtinId="28" hidden="1" customBuiltin="1"/>
    <cellStyle name="Neutral" xfId="5987" builtinId="28" hidden="1" customBuiltin="1"/>
    <cellStyle name="Neutral" xfId="13490" builtinId="28" hidden="1" customBuiltin="1"/>
    <cellStyle name="Neutral" xfId="13526" builtinId="28" hidden="1" customBuiltin="1"/>
    <cellStyle name="Neutral" xfId="13560" builtinId="28" hidden="1" customBuiltin="1"/>
    <cellStyle name="Neutral" xfId="13600" builtinId="28" hidden="1" customBuiltin="1"/>
    <cellStyle name="Neutral" xfId="13645" builtinId="28" hidden="1" customBuiltin="1"/>
    <cellStyle name="Neutral" xfId="13678" builtinId="28" hidden="1" customBuiltin="1"/>
    <cellStyle name="Neutral" xfId="13712" builtinId="28" hidden="1" customBuiltin="1"/>
    <cellStyle name="Neutral" xfId="13746" builtinId="28" hidden="1" customBuiltin="1"/>
    <cellStyle name="Neutral" xfId="13776" builtinId="28" hidden="1" customBuiltin="1"/>
    <cellStyle name="Neutral" xfId="13713" builtinId="28" hidden="1" customBuiltin="1"/>
    <cellStyle name="Neutral" xfId="13785" builtinId="28" hidden="1" customBuiltin="1"/>
    <cellStyle name="Neutral" xfId="13612" builtinId="28" hidden="1" customBuiltin="1"/>
    <cellStyle name="Neutral" xfId="13832" builtinId="28" hidden="1" customBuiltin="1"/>
    <cellStyle name="Neutral" xfId="13868" builtinId="28" hidden="1" customBuiltin="1"/>
    <cellStyle name="Neutral" xfId="13902" builtinId="28" hidden="1" customBuiltin="1"/>
    <cellStyle name="Neutral" xfId="13950" builtinId="28" hidden="1" customBuiltin="1"/>
    <cellStyle name="Neutral" xfId="14310" builtinId="28" hidden="1" customBuiltin="1"/>
    <cellStyle name="Neutral" xfId="14331" builtinId="28" hidden="1" customBuiltin="1"/>
    <cellStyle name="Neutral" xfId="14353" builtinId="28" hidden="1" customBuiltin="1"/>
    <cellStyle name="Neutral" xfId="14375" builtinId="28" hidden="1" customBuiltin="1"/>
    <cellStyle name="Neutral" xfId="14396" builtinId="28" hidden="1" customBuiltin="1"/>
    <cellStyle name="Neutral" xfId="14438" builtinId="28" hidden="1" customBuiltin="1"/>
    <cellStyle name="Neutral" xfId="14839" builtinId="28" hidden="1" customBuiltin="1"/>
    <cellStyle name="Neutral" xfId="14863" builtinId="28" hidden="1" customBuiltin="1"/>
    <cellStyle name="Neutral" xfId="14890" builtinId="28" hidden="1" customBuiltin="1"/>
    <cellStyle name="Neutral" xfId="14914" builtinId="28" hidden="1" customBuiltin="1"/>
    <cellStyle name="Neutral" xfId="14938" builtinId="28" hidden="1" customBuiltin="1"/>
    <cellStyle name="Neutral" xfId="14810" builtinId="28" hidden="1" customBuiltin="1"/>
    <cellStyle name="Neutral" xfId="14973" builtinId="28" hidden="1" customBuiltin="1"/>
    <cellStyle name="Neutral" xfId="15002" builtinId="28" hidden="1" customBuiltin="1"/>
    <cellStyle name="Neutral" xfId="15036" builtinId="28" hidden="1" customBuiltin="1"/>
    <cellStyle name="Neutral" xfId="15069" builtinId="28" hidden="1" customBuiltin="1"/>
    <cellStyle name="Neutral" xfId="15101" builtinId="28" hidden="1" customBuiltin="1"/>
    <cellStyle name="Neutral" xfId="15037" builtinId="28" hidden="1" customBuiltin="1"/>
    <cellStyle name="Neutral" xfId="15110" builtinId="28" hidden="1" customBuiltin="1"/>
    <cellStyle name="Neutral" xfId="14827" builtinId="28" hidden="1" customBuiltin="1"/>
    <cellStyle name="Neutral" xfId="15149" builtinId="28" hidden="1" customBuiltin="1"/>
    <cellStyle name="Neutral" xfId="15174" builtinId="28" hidden="1" customBuiltin="1"/>
    <cellStyle name="Neutral" xfId="15197" builtinId="28" hidden="1" customBuiltin="1"/>
    <cellStyle name="Neutral" xfId="15150" builtinId="28" hidden="1" customBuiltin="1"/>
    <cellStyle name="Neutral" xfId="15241" builtinId="28" hidden="1" customBuiltin="1"/>
    <cellStyle name="Neutral" xfId="15269" builtinId="28" hidden="1" customBuiltin="1"/>
    <cellStyle name="Neutral" xfId="15300" builtinId="28" hidden="1" customBuiltin="1"/>
    <cellStyle name="Neutral" xfId="15332" builtinId="28" hidden="1" customBuiltin="1"/>
    <cellStyle name="Neutral" xfId="15359" builtinId="28" hidden="1" customBuiltin="1"/>
    <cellStyle name="Neutral" xfId="15301" builtinId="28" hidden="1" customBuiltin="1"/>
    <cellStyle name="Neutral" xfId="15368" builtinId="28" hidden="1" customBuiltin="1"/>
    <cellStyle name="Neutral" xfId="15089" builtinId="28" hidden="1" customBuiltin="1"/>
    <cellStyle name="Neutral" xfId="15404" builtinId="28" hidden="1" customBuiltin="1"/>
    <cellStyle name="Neutral" xfId="15428" builtinId="28" hidden="1" customBuiltin="1"/>
    <cellStyle name="Neutral" xfId="15453" builtinId="28" hidden="1" customBuiltin="1"/>
    <cellStyle name="Neutral" xfId="15481" builtinId="28" hidden="1" customBuiltin="1"/>
    <cellStyle name="Neutral" xfId="15519" builtinId="28" hidden="1" customBuiltin="1"/>
    <cellStyle name="Neutral" xfId="15547" builtinId="28" hidden="1" customBuiltin="1"/>
    <cellStyle name="Neutral" xfId="15578" builtinId="28" hidden="1" customBuiltin="1"/>
    <cellStyle name="Neutral" xfId="15609" builtinId="28" hidden="1" customBuiltin="1"/>
    <cellStyle name="Neutral" xfId="15636" builtinId="28" hidden="1" customBuiltin="1"/>
    <cellStyle name="Neutral" xfId="15579" builtinId="28" hidden="1" customBuiltin="1"/>
    <cellStyle name="Neutral" xfId="15645" builtinId="28" hidden="1" customBuiltin="1"/>
    <cellStyle name="Neutral" xfId="15492" builtinId="28" hidden="1" customBuiltin="1"/>
    <cellStyle name="Neutral" xfId="15681" builtinId="28" hidden="1" customBuiltin="1"/>
    <cellStyle name="Neutral" xfId="15704" builtinId="28" hidden="1" customBuiltin="1"/>
    <cellStyle name="Neutral" xfId="15728" builtinId="28" hidden="1" customBuiltin="1"/>
    <cellStyle name="Neutral" xfId="15751" builtinId="28" hidden="1" customBuiltin="1"/>
    <cellStyle name="Neutral" xfId="14565" builtinId="28" hidden="1" customBuiltin="1"/>
    <cellStyle name="Neutral" xfId="14641" builtinId="28" hidden="1" customBuiltin="1"/>
    <cellStyle name="Neutral" xfId="14651" builtinId="28" hidden="1" customBuiltin="1"/>
    <cellStyle name="Neutral" xfId="14578" builtinId="28" hidden="1" customBuiltin="1"/>
    <cellStyle name="Neutral" xfId="14775" builtinId="28" hidden="1" customBuiltin="1"/>
    <cellStyle name="Neutral" xfId="14460" builtinId="28" hidden="1" customBuiltin="1"/>
    <cellStyle name="Neutral" xfId="15910" builtinId="28" hidden="1" customBuiltin="1"/>
    <cellStyle name="Neutral" xfId="15931" builtinId="28" hidden="1" customBuiltin="1"/>
    <cellStyle name="Neutral" xfId="15954" builtinId="28" hidden="1" customBuiltin="1"/>
    <cellStyle name="Neutral" xfId="15975" builtinId="28" hidden="1" customBuiltin="1"/>
    <cellStyle name="Neutral" xfId="15996" builtinId="28" hidden="1" customBuiltin="1"/>
    <cellStyle name="Neutral" xfId="15885" builtinId="28" hidden="1" customBuiltin="1"/>
    <cellStyle name="Neutral" xfId="16028" builtinId="28" hidden="1" customBuiltin="1"/>
    <cellStyle name="Neutral" xfId="16058" builtinId="28" hidden="1" customBuiltin="1"/>
    <cellStyle name="Neutral" xfId="16093" builtinId="28" hidden="1" customBuiltin="1"/>
    <cellStyle name="Neutral" xfId="16124" builtinId="28" hidden="1" customBuiltin="1"/>
    <cellStyle name="Neutral" xfId="16155" builtinId="28" hidden="1" customBuiltin="1"/>
    <cellStyle name="Neutral" xfId="16094" builtinId="28" hidden="1" customBuiltin="1"/>
    <cellStyle name="Neutral" xfId="16164" builtinId="28" hidden="1" customBuiltin="1"/>
    <cellStyle name="Neutral" xfId="15899" builtinId="28" hidden="1" customBuiltin="1"/>
    <cellStyle name="Neutral" xfId="16206" builtinId="28" hidden="1" customBuiltin="1"/>
    <cellStyle name="Neutral" xfId="16230" builtinId="28" hidden="1" customBuiltin="1"/>
    <cellStyle name="Neutral" xfId="16256" builtinId="28" hidden="1" customBuiltin="1"/>
    <cellStyle name="Neutral" xfId="16207" builtinId="28" hidden="1" customBuiltin="1"/>
    <cellStyle name="Neutral" xfId="16302" builtinId="28" hidden="1" customBuiltin="1"/>
    <cellStyle name="Neutral" xfId="16330" builtinId="28" hidden="1" customBuiltin="1"/>
    <cellStyle name="Neutral" xfId="16361" builtinId="28" hidden="1" customBuiltin="1"/>
    <cellStyle name="Neutral" xfId="16391" builtinId="28" hidden="1" customBuiltin="1"/>
    <cellStyle name="Neutral" xfId="16418" builtinId="28" hidden="1" customBuiltin="1"/>
    <cellStyle name="Neutral" xfId="16362" builtinId="28" hidden="1" customBuiltin="1"/>
    <cellStyle name="Neutral" xfId="16427" builtinId="28" hidden="1" customBuiltin="1"/>
    <cellStyle name="Neutral" xfId="16143" builtinId="28" hidden="1" customBuiltin="1"/>
    <cellStyle name="Neutral" xfId="16462" builtinId="28" hidden="1" customBuiltin="1"/>
    <cellStyle name="Neutral" xfId="16484" builtinId="28" hidden="1" customBuiltin="1"/>
    <cellStyle name="Neutral" xfId="16507" builtinId="28" hidden="1" customBuiltin="1"/>
    <cellStyle name="Neutral" xfId="16534" builtinId="28" hidden="1" customBuiltin="1"/>
    <cellStyle name="Neutral" xfId="16572" builtinId="28" hidden="1" customBuiltin="1"/>
    <cellStyle name="Neutral" xfId="16600" builtinId="28" hidden="1" customBuiltin="1"/>
    <cellStyle name="Neutral" xfId="16632" builtinId="28" hidden="1" customBuiltin="1"/>
    <cellStyle name="Neutral" xfId="16663" builtinId="28" hidden="1" customBuiltin="1"/>
    <cellStyle name="Neutral" xfId="16690" builtinId="28" hidden="1" customBuiltin="1"/>
    <cellStyle name="Neutral" xfId="16633" builtinId="28" hidden="1" customBuiltin="1"/>
    <cellStyle name="Neutral" xfId="16699" builtinId="28" hidden="1" customBuiltin="1"/>
    <cellStyle name="Neutral" xfId="16546" builtinId="28" hidden="1" customBuiltin="1"/>
    <cellStyle name="Neutral" xfId="16735" builtinId="28" hidden="1" customBuiltin="1"/>
    <cellStyle name="Neutral" xfId="16758" builtinId="28" hidden="1" customBuiltin="1"/>
    <cellStyle name="Neutral" xfId="16780" builtinId="28" hidden="1" customBuiltin="1"/>
    <cellStyle name="Neutral" xfId="16810" builtinId="28" hidden="1" customBuiltin="1"/>
    <cellStyle name="Neutral" xfId="14502" builtinId="28" hidden="1" customBuiltin="1"/>
    <cellStyle name="Neutral" xfId="17027" builtinId="28" hidden="1" customBuiltin="1"/>
    <cellStyle name="Neutral" xfId="14025" builtinId="28" hidden="1" customBuiltin="1"/>
    <cellStyle name="Neutral" xfId="10753" builtinId="28" hidden="1" customBuiltin="1"/>
    <cellStyle name="Neutral" xfId="16837" builtinId="28" hidden="1" customBuiltin="1"/>
    <cellStyle name="Neutral" xfId="14282" builtinId="28" hidden="1" customBuiltin="1"/>
    <cellStyle name="Neutral" xfId="12161" builtinId="28" hidden="1" customBuiltin="1"/>
    <cellStyle name="Neutral" xfId="14003" builtinId="28" hidden="1" customBuiltin="1"/>
    <cellStyle name="Neutral" xfId="5036" builtinId="28" hidden="1" customBuiltin="1"/>
    <cellStyle name="Neutral" xfId="4206" builtinId="28" hidden="1" customBuiltin="1"/>
    <cellStyle name="Neutral" xfId="14302" builtinId="28" hidden="1" customBuiltin="1"/>
    <cellStyle name="Neutral" xfId="14200" builtinId="28" hidden="1" customBuiltin="1"/>
    <cellStyle name="Neutral" xfId="10617" builtinId="28" hidden="1" customBuiltin="1"/>
    <cellStyle name="Neutral" xfId="6250" builtinId="28" hidden="1" customBuiltin="1"/>
    <cellStyle name="Neutral" xfId="14112" builtinId="28" hidden="1" customBuiltin="1"/>
    <cellStyle name="Neutral" xfId="16869" builtinId="28" hidden="1" customBuiltin="1"/>
    <cellStyle name="Neutral" xfId="14042" builtinId="28" hidden="1" customBuiltin="1"/>
    <cellStyle name="Neutral" xfId="6264" builtinId="28" hidden="1" customBuiltin="1"/>
    <cellStyle name="Neutral" xfId="15868" builtinId="28" hidden="1" customBuiltin="1"/>
    <cellStyle name="Neutral" xfId="4471" builtinId="28" hidden="1" customBuiltin="1"/>
    <cellStyle name="Neutral" xfId="16832" builtinId="28" hidden="1" customBuiltin="1"/>
    <cellStyle name="Neutral" xfId="16902" builtinId="28" hidden="1" customBuiltin="1"/>
    <cellStyle name="Neutral" xfId="13939" builtinId="28" hidden="1" customBuiltin="1"/>
    <cellStyle name="Neutral" xfId="13984" builtinId="28" hidden="1" customBuiltin="1"/>
    <cellStyle name="Neutral" xfId="16993" builtinId="28" hidden="1" customBuiltin="1"/>
    <cellStyle name="Neutral" xfId="11648" builtinId="28" hidden="1" customBuiltin="1"/>
    <cellStyle name="Neutral" xfId="14270" builtinId="28" hidden="1" customBuiltin="1"/>
    <cellStyle name="Neutral" xfId="14062" builtinId="28" hidden="1" customBuiltin="1"/>
    <cellStyle name="Neutral" xfId="4511" builtinId="28" hidden="1" customBuiltin="1"/>
    <cellStyle name="Neutral" xfId="8491" builtinId="28" hidden="1" customBuiltin="1"/>
    <cellStyle name="Neutral" xfId="5032" builtinId="28" hidden="1" customBuiltin="1"/>
    <cellStyle name="Neutral" xfId="5339" builtinId="28" hidden="1" customBuiltin="1"/>
    <cellStyle name="Neutral" xfId="3888" builtinId="28" hidden="1" customBuiltin="1"/>
    <cellStyle name="Neutral" xfId="4344" builtinId="28" hidden="1" customBuiltin="1"/>
    <cellStyle name="Neutral" xfId="4506" builtinId="28" hidden="1" customBuiltin="1"/>
    <cellStyle name="Neutral" xfId="4521" builtinId="28" hidden="1" customBuiltin="1"/>
    <cellStyle name="Neutral" xfId="4842" builtinId="28" hidden="1" customBuiltin="1"/>
    <cellStyle name="Neutral" xfId="3974" builtinId="28" hidden="1" customBuiltin="1"/>
    <cellStyle name="Neutral" xfId="7659" builtinId="28" hidden="1" customBuiltin="1"/>
    <cellStyle name="Neutral" xfId="5652" builtinId="28" hidden="1" customBuiltin="1"/>
    <cellStyle name="Neutral" xfId="11424" builtinId="28" hidden="1" customBuiltin="1"/>
    <cellStyle name="Neutral" xfId="11073" builtinId="28" hidden="1" customBuiltin="1"/>
    <cellStyle name="Neutral" xfId="4618" builtinId="28" hidden="1" customBuiltin="1"/>
    <cellStyle name="Neutral" xfId="10817" builtinId="28" hidden="1" customBuiltin="1"/>
    <cellStyle name="Neutral" xfId="5970" builtinId="28" hidden="1" customBuiltin="1"/>
    <cellStyle name="Neutral" xfId="4591" builtinId="28" hidden="1" customBuiltin="1"/>
    <cellStyle name="Neutral" xfId="7667" builtinId="28" hidden="1" customBuiltin="1"/>
    <cellStyle name="Neutral" xfId="5524" builtinId="28" hidden="1" customBuiltin="1"/>
    <cellStyle name="Neutral" xfId="5451" builtinId="28" hidden="1" customBuiltin="1"/>
    <cellStyle name="Neutral" xfId="14631" builtinId="28" hidden="1" customBuiltin="1"/>
    <cellStyle name="Neutral" xfId="15394" builtinId="28" hidden="1" customBuiltin="1"/>
    <cellStyle name="Neutral" xfId="8324" builtinId="28" hidden="1" customBuiltin="1"/>
    <cellStyle name="Neutral" xfId="14250" builtinId="28" hidden="1" customBuiltin="1"/>
    <cellStyle name="Neutral" xfId="15164" builtinId="28" hidden="1" customBuiltin="1"/>
    <cellStyle name="Neutral" xfId="17169" builtinId="28" hidden="1" customBuiltin="1"/>
    <cellStyle name="Neutral" xfId="17194" builtinId="28" hidden="1" customBuiltin="1"/>
    <cellStyle name="Neutral" xfId="17221" builtinId="28" hidden="1" customBuiltin="1"/>
    <cellStyle name="Neutral" xfId="17248" builtinId="28" hidden="1" customBuiltin="1"/>
    <cellStyle name="Neutral" xfId="17273" builtinId="28" hidden="1" customBuiltin="1"/>
    <cellStyle name="Neutral" xfId="17138" builtinId="28" hidden="1" customBuiltin="1"/>
    <cellStyle name="Neutral" xfId="17313" builtinId="28" hidden="1" customBuiltin="1"/>
    <cellStyle name="Neutral" xfId="17345" builtinId="28" hidden="1" customBuiltin="1"/>
    <cellStyle name="Neutral" xfId="17379" builtinId="28" hidden="1" customBuiltin="1"/>
    <cellStyle name="Neutral" xfId="17413" builtinId="28" hidden="1" customBuiltin="1"/>
    <cellStyle name="Neutral" xfId="17444" builtinId="28" hidden="1" customBuiltin="1"/>
    <cellStyle name="Neutral" xfId="17380" builtinId="28" hidden="1" customBuiltin="1"/>
    <cellStyle name="Neutral" xfId="17453" builtinId="28" hidden="1" customBuiltin="1"/>
    <cellStyle name="Neutral" xfId="17156" builtinId="28" hidden="1" customBuiltin="1"/>
    <cellStyle name="Neutral" xfId="17495" builtinId="28" hidden="1" customBuiltin="1"/>
    <cellStyle name="Neutral" xfId="17524" builtinId="28" hidden="1" customBuiltin="1"/>
    <cellStyle name="Neutral" xfId="17549" builtinId="28" hidden="1" customBuiltin="1"/>
    <cellStyle name="Neutral" xfId="17496" builtinId="28" hidden="1" customBuiltin="1"/>
    <cellStyle name="Neutral" xfId="17596" builtinId="28" hidden="1" customBuiltin="1"/>
    <cellStyle name="Neutral" xfId="17626" builtinId="28" hidden="1" customBuiltin="1"/>
    <cellStyle name="Neutral" xfId="17657" builtinId="28" hidden="1" customBuiltin="1"/>
    <cellStyle name="Neutral" xfId="17688" builtinId="28" hidden="1" customBuiltin="1"/>
    <cellStyle name="Neutral" xfId="17717" builtinId="28" hidden="1" customBuiltin="1"/>
    <cellStyle name="Neutral" xfId="17658" builtinId="28" hidden="1" customBuiltin="1"/>
    <cellStyle name="Neutral" xfId="17726" builtinId="28" hidden="1" customBuiltin="1"/>
    <cellStyle name="Neutral" xfId="17432" builtinId="28" hidden="1" customBuiltin="1"/>
    <cellStyle name="Neutral" xfId="17763" builtinId="28" hidden="1" customBuiltin="1"/>
    <cellStyle name="Neutral" xfId="17790" builtinId="28" hidden="1" customBuiltin="1"/>
    <cellStyle name="Neutral" xfId="17814" builtinId="28" hidden="1" customBuiltin="1"/>
    <cellStyle name="Neutral" xfId="17842" builtinId="28" hidden="1" customBuiltin="1"/>
    <cellStyle name="Neutral" xfId="17881" builtinId="28" hidden="1" customBuiltin="1"/>
    <cellStyle name="Neutral" xfId="17910" builtinId="28" hidden="1" customBuiltin="1"/>
    <cellStyle name="Neutral" xfId="17941" builtinId="28" hidden="1" customBuiltin="1"/>
    <cellStyle name="Neutral" xfId="17973" builtinId="28" hidden="1" customBuiltin="1"/>
    <cellStyle name="Neutral" xfId="18001" builtinId="28" hidden="1" customBuiltin="1"/>
    <cellStyle name="Neutral" xfId="17942" builtinId="28" hidden="1" customBuiltin="1"/>
    <cellStyle name="Neutral" xfId="18010" builtinId="28" hidden="1" customBuiltin="1"/>
    <cellStyle name="Neutral" xfId="17853" builtinId="28" hidden="1" customBuiltin="1"/>
    <cellStyle name="Neutral" xfId="18045" builtinId="28" hidden="1" customBuiltin="1"/>
    <cellStyle name="Neutral" xfId="18071" builtinId="28" hidden="1" customBuiltin="1"/>
    <cellStyle name="Neutral" xfId="18095" builtinId="28" hidden="1" customBuiltin="1"/>
    <cellStyle name="Neutral" xfId="18119" builtinId="28" hidden="1" customBuiltin="1"/>
    <cellStyle name="Neutral" xfId="15663" builtinId="28" hidden="1" customBuiltin="1"/>
    <cellStyle name="Neutral" xfId="17047" builtinId="28" hidden="1" customBuiltin="1"/>
    <cellStyle name="Neutral" xfId="17055" builtinId="28" hidden="1" customBuiltin="1"/>
    <cellStyle name="Neutral" xfId="7719" builtinId="28" hidden="1" customBuiltin="1"/>
    <cellStyle name="Neutral" xfId="17120" builtinId="28" hidden="1" customBuiltin="1"/>
    <cellStyle name="Neutral" xfId="7590" builtinId="28" hidden="1" customBuiltin="1"/>
    <cellStyle name="Neutral" xfId="18272" builtinId="28" hidden="1" customBuiltin="1"/>
    <cellStyle name="Neutral" xfId="18293" builtinId="28" hidden="1" customBuiltin="1"/>
    <cellStyle name="Neutral" xfId="18316" builtinId="28" hidden="1" customBuiltin="1"/>
    <cellStyle name="Neutral" xfId="18337" builtinId="28" hidden="1" customBuiltin="1"/>
    <cellStyle name="Neutral" xfId="18358" builtinId="28" hidden="1" customBuiltin="1"/>
    <cellStyle name="Neutral" xfId="18246" builtinId="28" hidden="1" customBuiltin="1"/>
    <cellStyle name="Neutral" xfId="18393" builtinId="28" hidden="1" customBuiltin="1"/>
    <cellStyle name="Neutral" xfId="18423" builtinId="28" hidden="1" customBuiltin="1"/>
    <cellStyle name="Neutral" xfId="18457" builtinId="28" hidden="1" customBuiltin="1"/>
    <cellStyle name="Neutral" xfId="18489" builtinId="28" hidden="1" customBuiltin="1"/>
    <cellStyle name="Neutral" xfId="18521" builtinId="28" hidden="1" customBuiltin="1"/>
    <cellStyle name="Neutral" xfId="18458" builtinId="28" hidden="1" customBuiltin="1"/>
    <cellStyle name="Neutral" xfId="18530" builtinId="28" hidden="1" customBuiltin="1"/>
    <cellStyle name="Neutral" xfId="18261" builtinId="28" hidden="1" customBuiltin="1"/>
    <cellStyle name="Neutral" xfId="18570" builtinId="28" hidden="1" customBuiltin="1"/>
    <cellStyle name="Neutral" xfId="18596" builtinId="28" hidden="1" customBuiltin="1"/>
    <cellStyle name="Neutral" xfId="18623" builtinId="28" hidden="1" customBuiltin="1"/>
    <cellStyle name="Neutral" xfId="18571" builtinId="28" hidden="1" customBuiltin="1"/>
    <cellStyle name="Neutral" xfId="18670" builtinId="28" hidden="1" customBuiltin="1"/>
    <cellStyle name="Neutral" xfId="18700" builtinId="28" hidden="1" customBuiltin="1"/>
    <cellStyle name="Neutral" xfId="18731" builtinId="28" hidden="1" customBuiltin="1"/>
    <cellStyle name="Neutral" xfId="18762" builtinId="28" hidden="1" customBuiltin="1"/>
    <cellStyle name="Neutral" xfId="18790" builtinId="28" hidden="1" customBuiltin="1"/>
    <cellStyle name="Neutral" xfId="18732" builtinId="28" hidden="1" customBuiltin="1"/>
    <cellStyle name="Neutral" xfId="18799" builtinId="28" hidden="1" customBuiltin="1"/>
    <cellStyle name="Neutral" xfId="18509" builtinId="28" hidden="1" customBuiltin="1"/>
    <cellStyle name="Neutral" xfId="18835" builtinId="28" hidden="1" customBuiltin="1"/>
    <cellStyle name="Neutral" xfId="18862" builtinId="28" hidden="1" customBuiltin="1"/>
    <cellStyle name="Neutral" xfId="18886" builtinId="28" hidden="1" customBuiltin="1"/>
    <cellStyle name="Neutral" xfId="18915" builtinId="28" hidden="1" customBuiltin="1"/>
    <cellStyle name="Neutral" xfId="18953" builtinId="28" hidden="1" customBuiltin="1"/>
    <cellStyle name="Neutral" xfId="18982" builtinId="28" hidden="1" customBuiltin="1"/>
    <cellStyle name="Neutral" xfId="19013" builtinId="28" hidden="1" customBuiltin="1"/>
    <cellStyle name="Neutral" xfId="19045" builtinId="28" hidden="1" customBuiltin="1"/>
    <cellStyle name="Neutral" xfId="19073" builtinId="28" hidden="1" customBuiltin="1"/>
    <cellStyle name="Neutral" xfId="19014" builtinId="28" hidden="1" customBuiltin="1"/>
    <cellStyle name="Neutral" xfId="19082" builtinId="28" hidden="1" customBuiltin="1"/>
    <cellStyle name="Neutral" xfId="18926" builtinId="28" hidden="1" customBuiltin="1"/>
    <cellStyle name="Neutral" xfId="19118" builtinId="28" hidden="1" customBuiltin="1"/>
    <cellStyle name="Neutral" xfId="19141" builtinId="28" hidden="1" customBuiltin="1"/>
    <cellStyle name="Neutral" xfId="19165" builtinId="28" hidden="1" customBuiltin="1"/>
    <cellStyle name="Neutral" xfId="19188" builtinId="28" hidden="1" customBuiltin="1"/>
    <cellStyle name="Neutral" xfId="14257" builtinId="28" hidden="1" customBuiltin="1"/>
    <cellStyle name="Neutral" xfId="14221" builtinId="28" hidden="1" customBuiltin="1"/>
    <cellStyle name="Neutral" xfId="14001" builtinId="28" hidden="1" customBuiltin="1"/>
    <cellStyle name="Neutral" xfId="14258" builtinId="28" hidden="1" customBuiltin="1"/>
    <cellStyle name="Neutral" xfId="9619" builtinId="28" hidden="1" customBuiltin="1"/>
    <cellStyle name="Neutral" xfId="14176" builtinId="28" hidden="1" customBuiltin="1"/>
    <cellStyle name="Neutral" xfId="10741" builtinId="28" hidden="1" customBuiltin="1"/>
    <cellStyle name="Neutral" xfId="8443" builtinId="28" hidden="1" customBuiltin="1"/>
    <cellStyle name="Neutral" xfId="19103" builtinId="28" hidden="1" customBuiltin="1"/>
    <cellStyle name="Neutral" xfId="14040" builtinId="28" hidden="1" customBuiltin="1"/>
    <cellStyle name="Neutral" xfId="14023" builtinId="28" hidden="1" customBuiltin="1"/>
    <cellStyle name="Neutral" xfId="17147" builtinId="28" hidden="1" customBuiltin="1"/>
    <cellStyle name="Neutral" xfId="18872" builtinId="28" hidden="1" customBuiltin="1"/>
    <cellStyle name="Neutral" xfId="17871" builtinId="28" hidden="1" customBuiltin="1"/>
    <cellStyle name="Neutral" xfId="4106" builtinId="28" hidden="1" customBuiltin="1"/>
    <cellStyle name="Neutral" xfId="5845" builtinId="28" hidden="1" customBuiltin="1"/>
    <cellStyle name="Neutral" xfId="17531" builtinId="28" hidden="1" customBuiltin="1"/>
    <cellStyle name="Neutral" xfId="7508" builtinId="28" hidden="1" customBuiltin="1"/>
    <cellStyle name="Neutral" xfId="17228" builtinId="28" hidden="1" customBuiltin="1"/>
    <cellStyle name="Neutral" xfId="14108" builtinId="28" hidden="1" customBuiltin="1"/>
    <cellStyle name="Neutral" xfId="19250" builtinId="28" hidden="1" customBuiltin="1"/>
    <cellStyle name="Neutral" xfId="19288" builtinId="28" hidden="1" customBuiltin="1"/>
    <cellStyle name="Neutral" xfId="19323" builtinId="28" hidden="1" customBuiltin="1"/>
    <cellStyle name="Neutral" xfId="19251" builtinId="28" hidden="1" customBuiltin="1"/>
    <cellStyle name="Neutral" xfId="19386" builtinId="28" hidden="1" customBuiltin="1"/>
    <cellStyle name="Neutral" xfId="19419" builtinId="28" hidden="1" customBuiltin="1"/>
    <cellStyle name="Neutral" xfId="19453" builtinId="28" hidden="1" customBuiltin="1"/>
    <cellStyle name="Neutral" xfId="19487" builtinId="28" hidden="1" customBuiltin="1"/>
    <cellStyle name="Neutral" xfId="19517" builtinId="28" hidden="1" customBuiltin="1"/>
    <cellStyle name="Neutral" xfId="19454" builtinId="28" hidden="1" customBuiltin="1"/>
    <cellStyle name="Neutral" xfId="19526" builtinId="28" hidden="1" customBuiltin="1"/>
    <cellStyle name="Neutral" xfId="12847" builtinId="28" hidden="1" customBuiltin="1"/>
    <cellStyle name="Neutral" xfId="19573" builtinId="28" hidden="1" customBuiltin="1"/>
    <cellStyle name="Neutral" xfId="19609" builtinId="28" hidden="1" customBuiltin="1"/>
    <cellStyle name="Neutral" xfId="19643" builtinId="28" hidden="1" customBuiltin="1"/>
    <cellStyle name="Neutral" xfId="19683" builtinId="28" hidden="1" customBuiltin="1"/>
    <cellStyle name="Neutral" xfId="19728" builtinId="28" hidden="1" customBuiltin="1"/>
    <cellStyle name="Neutral" xfId="19761" builtinId="28" hidden="1" customBuiltin="1"/>
    <cellStyle name="Neutral" xfId="19795" builtinId="28" hidden="1" customBuiltin="1"/>
    <cellStyle name="Neutral" xfId="19829" builtinId="28" hidden="1" customBuiltin="1"/>
    <cellStyle name="Neutral" xfId="19859" builtinId="28" hidden="1" customBuiltin="1"/>
    <cellStyle name="Neutral" xfId="19796" builtinId="28" hidden="1" customBuiltin="1"/>
    <cellStyle name="Neutral" xfId="19868" builtinId="28" hidden="1" customBuiltin="1"/>
    <cellStyle name="Neutral" xfId="19695" builtinId="28" hidden="1" customBuiltin="1"/>
    <cellStyle name="Neutral" xfId="19915" builtinId="28" hidden="1" customBuiltin="1"/>
    <cellStyle name="Neutral" xfId="19951" builtinId="28" hidden="1" customBuiltin="1"/>
    <cellStyle name="Neutral" xfId="19985" builtinId="28" hidden="1" customBuiltin="1"/>
    <cellStyle name="Neutral" xfId="20024" builtinId="28" hidden="1" customBuiltin="1"/>
    <cellStyle name="Neutral" xfId="20134" builtinId="28" hidden="1" customBuiltin="1"/>
    <cellStyle name="Neutral" xfId="20155" builtinId="28" hidden="1" customBuiltin="1"/>
    <cellStyle name="Neutral" xfId="20178" builtinId="28" hidden="1" customBuiltin="1"/>
    <cellStyle name="Neutral" xfId="20200" builtinId="28" hidden="1" customBuiltin="1"/>
    <cellStyle name="Neutral" xfId="20221" builtinId="28" hidden="1" customBuiltin="1"/>
    <cellStyle name="Neutral" xfId="20255" builtinId="28" hidden="1" customBuiltin="1"/>
    <cellStyle name="Neutral" xfId="20453" builtinId="28" hidden="1" customBuiltin="1"/>
    <cellStyle name="Neutral" xfId="20478" builtinId="28" hidden="1" customBuiltin="1"/>
    <cellStyle name="Neutral" xfId="20504" builtinId="28" hidden="1" customBuiltin="1"/>
    <cellStyle name="Neutral" xfId="20531" builtinId="28" hidden="1" customBuiltin="1"/>
    <cellStyle name="Neutral" xfId="20556" builtinId="28" hidden="1" customBuiltin="1"/>
    <cellStyle name="Neutral" xfId="20422" builtinId="28" hidden="1" customBuiltin="1"/>
    <cellStyle name="Neutral" xfId="20596" builtinId="28" hidden="1" customBuiltin="1"/>
    <cellStyle name="Neutral" xfId="20627" builtinId="28" hidden="1" customBuiltin="1"/>
    <cellStyle name="Neutral" xfId="20661" builtinId="28" hidden="1" customBuiltin="1"/>
    <cellStyle name="Neutral" xfId="20694" builtinId="28" hidden="1" customBuiltin="1"/>
    <cellStyle name="Neutral" xfId="20725" builtinId="28" hidden="1" customBuiltin="1"/>
    <cellStyle name="Neutral" xfId="20662" builtinId="28" hidden="1" customBuiltin="1"/>
    <cellStyle name="Neutral" xfId="20734" builtinId="28" hidden="1" customBuiltin="1"/>
    <cellStyle name="Neutral" xfId="20440" builtinId="28" hidden="1" customBuiltin="1"/>
    <cellStyle name="Neutral" xfId="20775" builtinId="28" hidden="1" customBuiltin="1"/>
    <cellStyle name="Neutral" xfId="20804" builtinId="28" hidden="1" customBuiltin="1"/>
    <cellStyle name="Neutral" xfId="20828" builtinId="28" hidden="1" customBuiltin="1"/>
    <cellStyle name="Neutral" xfId="20776" builtinId="28" hidden="1" customBuiltin="1"/>
    <cellStyle name="Neutral" xfId="20875" builtinId="28" hidden="1" customBuiltin="1"/>
    <cellStyle name="Neutral" xfId="20905" builtinId="28" hidden="1" customBuiltin="1"/>
    <cellStyle name="Neutral" xfId="20936" builtinId="28" hidden="1" customBuiltin="1"/>
    <cellStyle name="Neutral" xfId="20967" builtinId="28" hidden="1" customBuiltin="1"/>
    <cellStyle name="Neutral" xfId="20995" builtinId="28" hidden="1" customBuiltin="1"/>
    <cellStyle name="Neutral" xfId="20937" builtinId="28" hidden="1" customBuiltin="1"/>
    <cellStyle name="Neutral" xfId="21004" builtinId="28" hidden="1" customBuiltin="1"/>
    <cellStyle name="Neutral" xfId="20713" builtinId="28" hidden="1" customBuiltin="1"/>
    <cellStyle name="Neutral" xfId="21039" builtinId="28" hidden="1" customBuiltin="1"/>
    <cellStyle name="Neutral" xfId="21064" builtinId="28" hidden="1" customBuiltin="1"/>
    <cellStyle name="Neutral" xfId="21087" builtinId="28" hidden="1" customBuiltin="1"/>
    <cellStyle name="Neutral" xfId="21114" builtinId="28" hidden="1" customBuiltin="1"/>
    <cellStyle name="Neutral" xfId="21153" builtinId="28" hidden="1" customBuiltin="1"/>
    <cellStyle name="Neutral" xfId="21182" builtinId="28" hidden="1" customBuiltin="1"/>
    <cellStyle name="Neutral" xfId="21213" builtinId="28" hidden="1" customBuiltin="1"/>
    <cellStyle name="Neutral" xfId="21245" builtinId="28" hidden="1" customBuiltin="1"/>
    <cellStyle name="Neutral" xfId="21272" builtinId="28" hidden="1" customBuiltin="1"/>
    <cellStyle name="Neutral" xfId="21214" builtinId="28" hidden="1" customBuiltin="1"/>
    <cellStyle name="Neutral" xfId="21281" builtinId="28" hidden="1" customBuiltin="1"/>
    <cellStyle name="Neutral" xfId="21125" builtinId="28" hidden="1" customBuiltin="1"/>
    <cellStyle name="Neutral" xfId="21316" builtinId="28" hidden="1" customBuiltin="1"/>
    <cellStyle name="Neutral" xfId="21342" builtinId="28" hidden="1" customBuiltin="1"/>
    <cellStyle name="Neutral" xfId="21365" builtinId="28" hidden="1" customBuiltin="1"/>
    <cellStyle name="Neutral" xfId="21388" builtinId="28" hidden="1" customBuiltin="1"/>
    <cellStyle name="Neutral" xfId="20311" builtinId="28" hidden="1" customBuiltin="1"/>
    <cellStyle name="Neutral" xfId="20332" builtinId="28" hidden="1" customBuiltin="1"/>
    <cellStyle name="Neutral" xfId="20340" builtinId="28" hidden="1" customBuiltin="1"/>
    <cellStyle name="Neutral" xfId="20315" builtinId="28" hidden="1" customBuiltin="1"/>
    <cellStyle name="Neutral" xfId="20404" builtinId="28" hidden="1" customBuiltin="1"/>
    <cellStyle name="Neutral" xfId="20273" builtinId="28" hidden="1" customBuiltin="1"/>
    <cellStyle name="Neutral" xfId="21541" builtinId="28" hidden="1" customBuiltin="1"/>
    <cellStyle name="Neutral" xfId="21562" builtinId="28" hidden="1" customBuiltin="1"/>
    <cellStyle name="Neutral" xfId="21585" builtinId="28" hidden="1" customBuiltin="1"/>
    <cellStyle name="Neutral" xfId="21606" builtinId="28" hidden="1" customBuiltin="1"/>
    <cellStyle name="Neutral" xfId="21627" builtinId="28" hidden="1" customBuiltin="1"/>
    <cellStyle name="Neutral" xfId="21515" builtinId="28" hidden="1" customBuiltin="1"/>
    <cellStyle name="Neutral" xfId="21662" builtinId="28" hidden="1" customBuiltin="1"/>
    <cellStyle name="Neutral" xfId="21692" builtinId="28" hidden="1" customBuiltin="1"/>
    <cellStyle name="Neutral" xfId="21726" builtinId="28" hidden="1" customBuiltin="1"/>
    <cellStyle name="Neutral" xfId="21758" builtinId="28" hidden="1" customBuiltin="1"/>
    <cellStyle name="Neutral" xfId="21789" builtinId="28" hidden="1" customBuiltin="1"/>
    <cellStyle name="Neutral" xfId="21727" builtinId="28" hidden="1" customBuiltin="1"/>
    <cellStyle name="Neutral" xfId="21798" builtinId="28" hidden="1" customBuiltin="1"/>
    <cellStyle name="Neutral" xfId="21530" builtinId="28" hidden="1" customBuiltin="1"/>
    <cellStyle name="Neutral" xfId="21836" builtinId="28" hidden="1" customBuiltin="1"/>
    <cellStyle name="Neutral" xfId="21861" builtinId="28" hidden="1" customBuiltin="1"/>
    <cellStyle name="Neutral" xfId="21885" builtinId="28" hidden="1" customBuiltin="1"/>
    <cellStyle name="Neutral" xfId="21837" builtinId="28" hidden="1" customBuiltin="1"/>
    <cellStyle name="Neutral" xfId="21932" builtinId="28" hidden="1" customBuiltin="1"/>
    <cellStyle name="Neutral" xfId="21961" builtinId="28" hidden="1" customBuiltin="1"/>
    <cellStyle name="Neutral" xfId="21992" builtinId="28" hidden="1" customBuiltin="1"/>
    <cellStyle name="Neutral" xfId="22023" builtinId="28" hidden="1" customBuiltin="1"/>
    <cellStyle name="Neutral" xfId="22050" builtinId="28" hidden="1" customBuiltin="1"/>
    <cellStyle name="Neutral" xfId="21993" builtinId="28" hidden="1" customBuiltin="1"/>
    <cellStyle name="Neutral" xfId="22059" builtinId="28" hidden="1" customBuiltin="1"/>
    <cellStyle name="Neutral" xfId="21777" builtinId="28" hidden="1" customBuiltin="1"/>
    <cellStyle name="Neutral" xfId="22093" builtinId="28" hidden="1" customBuiltin="1"/>
    <cellStyle name="Neutral" xfId="22118" builtinId="28" hidden="1" customBuiltin="1"/>
    <cellStyle name="Neutral" xfId="22142" builtinId="28" hidden="1" customBuiltin="1"/>
    <cellStyle name="Neutral" xfId="22170" builtinId="28" hidden="1" customBuiltin="1"/>
    <cellStyle name="Neutral" xfId="22208" builtinId="28" hidden="1" customBuiltin="1"/>
    <cellStyle name="Neutral" xfId="22237" builtinId="28" hidden="1" customBuiltin="1"/>
    <cellStyle name="Neutral" xfId="22268" builtinId="28" hidden="1" customBuiltin="1"/>
    <cellStyle name="Neutral" xfId="22300" builtinId="28" hidden="1" customBuiltin="1"/>
    <cellStyle name="Neutral" xfId="22327" builtinId="28" hidden="1" customBuiltin="1"/>
    <cellStyle name="Neutral" xfId="22269" builtinId="28" hidden="1" customBuiltin="1"/>
    <cellStyle name="Neutral" xfId="22336" builtinId="28" hidden="1" customBuiltin="1"/>
    <cellStyle name="Neutral" xfId="22181" builtinId="28" hidden="1" customBuiltin="1"/>
    <cellStyle name="Neutral" xfId="22372" builtinId="28" hidden="1" customBuiltin="1"/>
    <cellStyle name="Neutral" xfId="22395" builtinId="28" hidden="1" customBuiltin="1"/>
    <cellStyle name="Neutral" xfId="22418" builtinId="28" hidden="1" customBuiltin="1"/>
    <cellStyle name="Neutral" xfId="22441" builtinId="28" hidden="1" customBuiltin="1"/>
    <cellStyle name="Neutral" xfId="14141" builtinId="28" hidden="1" customBuiltin="1"/>
    <cellStyle name="Neutral" xfId="4773" builtinId="28" hidden="1" customBuiltin="1"/>
    <cellStyle name="Neutral" xfId="18584" builtinId="28" hidden="1" customBuiltin="1"/>
    <cellStyle name="Neutral" xfId="4202" builtinId="28" hidden="1" customBuiltin="1"/>
    <cellStyle name="Neutral" xfId="14614" builtinId="28" hidden="1" customBuiltin="1"/>
    <cellStyle name="Neutral" xfId="19245" builtinId="28" hidden="1" customBuiltin="1"/>
    <cellStyle name="Neutral" xfId="7868" builtinId="28" hidden="1" customBuiltin="1"/>
    <cellStyle name="Neutral" xfId="14028" builtinId="28" hidden="1" customBuiltin="1"/>
    <cellStyle name="Neutral" xfId="22357" builtinId="28" hidden="1" customBuiltin="1"/>
    <cellStyle name="Neutral" xfId="20117" builtinId="28" hidden="1" customBuiltin="1"/>
    <cellStyle name="Neutral" xfId="8298" builtinId="28" hidden="1" customBuiltin="1"/>
    <cellStyle name="Neutral" xfId="20431" builtinId="28" hidden="1" customBuiltin="1"/>
    <cellStyle name="Neutral" xfId="22128" builtinId="28" hidden="1" customBuiltin="1"/>
    <cellStyle name="Neutral" xfId="21143" builtinId="28" hidden="1" customBuiltin="1"/>
    <cellStyle name="Neutral" xfId="6135" builtinId="28" hidden="1" customBuiltin="1"/>
    <cellStyle name="Neutral" xfId="18407" builtinId="28" hidden="1" customBuiltin="1"/>
    <cellStyle name="Neutral" xfId="20811" builtinId="28" hidden="1" customBuiltin="1"/>
    <cellStyle name="Neutral" xfId="9879" builtinId="28" hidden="1" customBuiltin="1"/>
    <cellStyle name="Neutral" xfId="20511" builtinId="28" hidden="1" customBuiltin="1"/>
    <cellStyle name="Neutral" xfId="20118" builtinId="28" hidden="1" customBuiltin="1"/>
    <cellStyle name="Neutral" xfId="22503" builtinId="28" hidden="1" customBuiltin="1"/>
    <cellStyle name="Neutral" xfId="22541" builtinId="28" hidden="1" customBuiltin="1"/>
    <cellStyle name="Neutral" xfId="22576" builtinId="28" hidden="1" customBuiltin="1"/>
    <cellStyle name="Neutral" xfId="22504" builtinId="28" hidden="1" customBuiltin="1"/>
    <cellStyle name="Neutral" xfId="22639" builtinId="28" hidden="1" customBuiltin="1"/>
    <cellStyle name="Neutral" xfId="22672" builtinId="28" hidden="1" customBuiltin="1"/>
    <cellStyle name="Neutral" xfId="22706" builtinId="28" hidden="1" customBuiltin="1"/>
    <cellStyle name="Neutral" xfId="22740" builtinId="28" hidden="1" customBuiltin="1"/>
    <cellStyle name="Neutral" xfId="22770" builtinId="28" hidden="1" customBuiltin="1"/>
    <cellStyle name="Neutral" xfId="22707" builtinId="28" hidden="1" customBuiltin="1"/>
    <cellStyle name="Neutral" xfId="22779" builtinId="28" hidden="1" customBuiltin="1"/>
    <cellStyle name="Neutral" xfId="20031" builtinId="28" hidden="1" customBuiltin="1"/>
    <cellStyle name="Neutral" xfId="22826" builtinId="28" hidden="1" customBuiltin="1"/>
    <cellStyle name="Neutral" xfId="22862" builtinId="28" hidden="1" customBuiltin="1"/>
    <cellStyle name="Neutral" xfId="22896" builtinId="28" hidden="1" customBuiltin="1"/>
    <cellStyle name="Neutral" xfId="22936" builtinId="28" hidden="1" customBuiltin="1"/>
    <cellStyle name="Neutral" xfId="22981" builtinId="28" hidden="1" customBuiltin="1"/>
    <cellStyle name="Neutral" xfId="23014" builtinId="28" hidden="1" customBuiltin="1"/>
    <cellStyle name="Neutral" xfId="23048" builtinId="28" hidden="1" customBuiltin="1"/>
    <cellStyle name="Neutral" xfId="23082" builtinId="28" hidden="1" customBuiltin="1"/>
    <cellStyle name="Neutral" xfId="23112" builtinId="28" hidden="1" customBuiltin="1"/>
    <cellStyle name="Neutral" xfId="23049" builtinId="28" hidden="1" customBuiltin="1"/>
    <cellStyle name="Neutral" xfId="23121" builtinId="28" hidden="1" customBuiltin="1"/>
    <cellStyle name="Neutral" xfId="22948" builtinId="28" hidden="1" customBuiltin="1"/>
    <cellStyle name="Neutral" xfId="23168" builtinId="28" hidden="1" customBuiltin="1"/>
    <cellStyle name="Neutral" xfId="23204" builtinId="28" hidden="1" customBuiltin="1"/>
    <cellStyle name="Neutral" xfId="23238" builtinId="28" hidden="1" customBuiltin="1"/>
    <cellStyle name="Neutral" xfId="23274" builtinId="28" hidden="1" customBuiltin="1"/>
    <cellStyle name="Neutral" xfId="23342" builtinId="28" hidden="1" customBuiltin="1"/>
    <cellStyle name="Neutral" xfId="23363" builtinId="28" hidden="1" customBuiltin="1"/>
    <cellStyle name="Neutral" xfId="23386" builtinId="28" hidden="1" customBuiltin="1"/>
    <cellStyle name="Neutral" xfId="23408" builtinId="28" hidden="1" customBuiltin="1"/>
    <cellStyle name="Neutral" xfId="23429" builtinId="28" hidden="1" customBuiltin="1"/>
    <cellStyle name="Neutral" xfId="23460" builtinId="28" hidden="1" customBuiltin="1"/>
    <cellStyle name="Neutral" xfId="23655" builtinId="28" hidden="1" customBuiltin="1"/>
    <cellStyle name="Neutral" xfId="23677" builtinId="28" hidden="1" customBuiltin="1"/>
    <cellStyle name="Neutral" xfId="23703" builtinId="28" hidden="1" customBuiltin="1"/>
    <cellStyle name="Neutral" xfId="23729" builtinId="28" hidden="1" customBuiltin="1"/>
    <cellStyle name="Neutral" xfId="23753" builtinId="28" hidden="1" customBuiltin="1"/>
    <cellStyle name="Neutral" xfId="23624" builtinId="28" hidden="1" customBuiltin="1"/>
    <cellStyle name="Neutral" xfId="23793" builtinId="28" hidden="1" customBuiltin="1"/>
    <cellStyle name="Neutral" xfId="23823" builtinId="28" hidden="1" customBuiltin="1"/>
    <cellStyle name="Neutral" xfId="23857" builtinId="28" hidden="1" customBuiltin="1"/>
    <cellStyle name="Neutral" xfId="23890" builtinId="28" hidden="1" customBuiltin="1"/>
    <cellStyle name="Neutral" xfId="23921" builtinId="28" hidden="1" customBuiltin="1"/>
    <cellStyle name="Neutral" xfId="23858" builtinId="28" hidden="1" customBuiltin="1"/>
    <cellStyle name="Neutral" xfId="23930" builtinId="28" hidden="1" customBuiltin="1"/>
    <cellStyle name="Neutral" xfId="23642" builtinId="28" hidden="1" customBuiltin="1"/>
    <cellStyle name="Neutral" xfId="23969" builtinId="28" hidden="1" customBuiltin="1"/>
    <cellStyle name="Neutral" xfId="23996" builtinId="28" hidden="1" customBuiltin="1"/>
    <cellStyle name="Neutral" xfId="24020" builtinId="28" hidden="1" customBuiltin="1"/>
    <cellStyle name="Neutral" xfId="23970" builtinId="28" hidden="1" customBuiltin="1"/>
    <cellStyle name="Neutral" xfId="24066" builtinId="28" hidden="1" customBuiltin="1"/>
    <cellStyle name="Neutral" xfId="24094" builtinId="28" hidden="1" customBuiltin="1"/>
    <cellStyle name="Neutral" xfId="24125" builtinId="28" hidden="1" customBuiltin="1"/>
    <cellStyle name="Neutral" xfId="24156" builtinId="28" hidden="1" customBuiltin="1"/>
    <cellStyle name="Neutral" xfId="24183" builtinId="28" hidden="1" customBuiltin="1"/>
    <cellStyle name="Neutral" xfId="24126" builtinId="28" hidden="1" customBuiltin="1"/>
    <cellStyle name="Neutral" xfId="24192" builtinId="28" hidden="1" customBuiltin="1"/>
    <cellStyle name="Neutral" xfId="23909" builtinId="28" hidden="1" customBuiltin="1"/>
    <cellStyle name="Neutral" xfId="24227" builtinId="28" hidden="1" customBuiltin="1"/>
    <cellStyle name="Neutral" xfId="24251" builtinId="28" hidden="1" customBuiltin="1"/>
    <cellStyle name="Neutral" xfId="24274" builtinId="28" hidden="1" customBuiltin="1"/>
    <cellStyle name="Neutral" xfId="24301" builtinId="28" hidden="1" customBuiltin="1"/>
    <cellStyle name="Neutral" xfId="24340" builtinId="28" hidden="1" customBuiltin="1"/>
    <cellStyle name="Neutral" xfId="24368" builtinId="28" hidden="1" customBuiltin="1"/>
    <cellStyle name="Neutral" xfId="24399" builtinId="28" hidden="1" customBuiltin="1"/>
    <cellStyle name="Neutral" xfId="24430" builtinId="28" hidden="1" customBuiltin="1"/>
    <cellStyle name="Neutral" xfId="24457" builtinId="28" hidden="1" customBuiltin="1"/>
    <cellStyle name="Neutral" xfId="24400" builtinId="28" hidden="1" customBuiltin="1"/>
    <cellStyle name="Neutral" xfId="24466" builtinId="28" hidden="1" customBuiltin="1"/>
    <cellStyle name="Neutral" xfId="24312" builtinId="28" hidden="1" customBuiltin="1"/>
    <cellStyle name="Neutral" xfId="24501" builtinId="28" hidden="1" customBuiltin="1"/>
    <cellStyle name="Neutral" xfId="24526" builtinId="28" hidden="1" customBuiltin="1"/>
    <cellStyle name="Neutral" xfId="24549" builtinId="28" hidden="1" customBuiltin="1"/>
    <cellStyle name="Neutral" xfId="24572" builtinId="28" hidden="1" customBuiltin="1"/>
    <cellStyle name="Neutral" xfId="23515" builtinId="28" hidden="1" customBuiltin="1"/>
    <cellStyle name="Neutral" xfId="23536" builtinId="28" hidden="1" customBuiltin="1"/>
    <cellStyle name="Neutral" xfId="23544" builtinId="28" hidden="1" customBuiltin="1"/>
    <cellStyle name="Neutral" xfId="23519" builtinId="28" hidden="1" customBuiltin="1"/>
    <cellStyle name="Neutral" xfId="23607" builtinId="28" hidden="1" customBuiltin="1"/>
    <cellStyle name="Neutral" xfId="23478" builtinId="28" hidden="1" customBuiltin="1"/>
    <cellStyle name="Neutral" xfId="24724" builtinId="28" hidden="1" customBuiltin="1"/>
    <cellStyle name="Neutral" xfId="24745" builtinId="28" hidden="1" customBuiltin="1"/>
    <cellStyle name="Neutral" xfId="24768" builtinId="28" hidden="1" customBuiltin="1"/>
    <cellStyle name="Neutral" xfId="24789" builtinId="28" hidden="1" customBuiltin="1"/>
    <cellStyle name="Neutral" xfId="24810" builtinId="28" hidden="1" customBuiltin="1"/>
    <cellStyle name="Neutral" xfId="24699" builtinId="28" hidden="1" customBuiltin="1"/>
    <cellStyle name="Neutral" xfId="24844" builtinId="28" hidden="1" customBuiltin="1"/>
    <cellStyle name="Neutral" xfId="24873" builtinId="28" hidden="1" customBuiltin="1"/>
    <cellStyle name="Neutral" xfId="24907" builtinId="28" hidden="1" customBuiltin="1"/>
    <cellStyle name="Neutral" xfId="24938" builtinId="28" hidden="1" customBuiltin="1"/>
    <cellStyle name="Neutral" xfId="24969" builtinId="28" hidden="1" customBuiltin="1"/>
    <cellStyle name="Neutral" xfId="24908" builtinId="28" hidden="1" customBuiltin="1"/>
    <cellStyle name="Neutral" xfId="24978" builtinId="28" hidden="1" customBuiltin="1"/>
    <cellStyle name="Neutral" xfId="24713" builtinId="28" hidden="1" customBuiltin="1"/>
    <cellStyle name="Neutral" xfId="25016" builtinId="28" hidden="1" customBuiltin="1"/>
    <cellStyle name="Neutral" xfId="25040" builtinId="28" hidden="1" customBuiltin="1"/>
    <cellStyle name="Neutral" xfId="25064" builtinId="28" hidden="1" customBuiltin="1"/>
    <cellStyle name="Neutral" xfId="25017" builtinId="28" hidden="1" customBuiltin="1"/>
    <cellStyle name="Neutral" xfId="25109" builtinId="28" hidden="1" customBuiltin="1"/>
    <cellStyle name="Neutral" xfId="25137" builtinId="28" hidden="1" customBuiltin="1"/>
    <cellStyle name="Neutral" xfId="25168" builtinId="28" hidden="1" customBuiltin="1"/>
    <cellStyle name="Neutral" xfId="25198" builtinId="28" hidden="1" customBuiltin="1"/>
    <cellStyle name="Neutral" xfId="25225" builtinId="28" hidden="1" customBuiltin="1"/>
    <cellStyle name="Neutral" xfId="25169" builtinId="28" hidden="1" customBuiltin="1"/>
    <cellStyle name="Neutral" xfId="25234" builtinId="28" hidden="1" customBuiltin="1"/>
    <cellStyle name="Neutral" xfId="24957" builtinId="28" hidden="1" customBuiltin="1"/>
    <cellStyle name="Neutral" xfId="25267" builtinId="28" hidden="1" customBuiltin="1"/>
    <cellStyle name="Neutral" xfId="25291" builtinId="28" hidden="1" customBuiltin="1"/>
    <cellStyle name="Neutral" xfId="25315" builtinId="28" hidden="1" customBuiltin="1"/>
    <cellStyle name="Neutral" xfId="25343" builtinId="28" hidden="1" customBuiltin="1"/>
    <cellStyle name="Neutral" xfId="25380" builtinId="28" hidden="1" customBuiltin="1"/>
    <cellStyle name="Neutral" xfId="25408" builtinId="28" hidden="1" customBuiltin="1"/>
    <cellStyle name="Neutral" xfId="25439" builtinId="28" hidden="1" customBuiltin="1"/>
    <cellStyle name="Neutral" xfId="25469" builtinId="28" hidden="1" customBuiltin="1"/>
    <cellStyle name="Neutral" xfId="25496" builtinId="28" hidden="1" customBuiltin="1"/>
    <cellStyle name="Neutral" xfId="25440" builtinId="28" hidden="1" customBuiltin="1"/>
    <cellStyle name="Neutral" xfId="25505" builtinId="28" hidden="1" customBuiltin="1"/>
    <cellStyle name="Neutral" xfId="25354" builtinId="28" hidden="1" customBuiltin="1"/>
    <cellStyle name="Neutral" xfId="25540" builtinId="28" hidden="1" customBuiltin="1"/>
    <cellStyle name="Neutral" xfId="25563" builtinId="28" hidden="1" customBuiltin="1"/>
    <cellStyle name="Neutral" xfId="25586" builtinId="28" hidden="1" customBuiltin="1"/>
    <cellStyle name="Neutral" xfId="25609" builtinId="28" hidden="1" customBuiltin="1"/>
    <cellStyle name="Neutral" xfId="6171" builtinId="28" hidden="1" customBuiltin="1"/>
    <cellStyle name="Neutral" xfId="14275" builtinId="28" hidden="1" customBuiltin="1"/>
    <cellStyle name="Neutral" xfId="21850" builtinId="28" hidden="1" customBuiltin="1"/>
    <cellStyle name="Neutral" xfId="20130" builtinId="28" hidden="1" customBuiltin="1"/>
    <cellStyle name="Neutral" xfId="14170" builtinId="28" hidden="1" customBuiltin="1"/>
    <cellStyle name="Neutral" xfId="22498" builtinId="28" hidden="1" customBuiltin="1"/>
    <cellStyle name="Neutral" xfId="4615" builtinId="28" hidden="1" customBuiltin="1"/>
    <cellStyle name="Neutral" xfId="5054" builtinId="28" hidden="1" customBuiltin="1"/>
    <cellStyle name="Neutral" xfId="25526" builtinId="28" hidden="1" customBuiltin="1"/>
    <cellStyle name="Neutral" xfId="23333" builtinId="28" hidden="1" customBuiltin="1"/>
    <cellStyle name="Neutral" xfId="4138" builtinId="28" hidden="1" customBuiltin="1"/>
    <cellStyle name="Neutral" xfId="23633" builtinId="28" hidden="1" customBuiltin="1"/>
    <cellStyle name="Neutral" xfId="25301" builtinId="28" hidden="1" customBuiltin="1"/>
    <cellStyle name="Neutral" xfId="24330" builtinId="28" hidden="1" customBuiltin="1"/>
    <cellStyle name="Neutral" xfId="14057" builtinId="28" hidden="1" customBuiltin="1"/>
    <cellStyle name="Neutral" xfId="21676" builtinId="28" hidden="1" customBuiltin="1"/>
    <cellStyle name="Neutral" xfId="24003" builtinId="28" hidden="1" customBuiltin="1"/>
    <cellStyle name="Neutral" xfId="4659" builtinId="28" hidden="1" customBuiltin="1"/>
    <cellStyle name="Neutral" xfId="23710" builtinId="28" hidden="1" customBuiltin="1"/>
    <cellStyle name="Neutral" xfId="23334" builtinId="28" hidden="1" customBuiltin="1"/>
    <cellStyle name="Neutral" xfId="25670" builtinId="28" hidden="1" customBuiltin="1"/>
    <cellStyle name="Neutral" xfId="25707" builtinId="28" hidden="1" customBuiltin="1"/>
    <cellStyle name="Neutral" xfId="25742" builtinId="28" hidden="1" customBuiltin="1"/>
    <cellStyle name="Neutral" xfId="25671" builtinId="28" hidden="1" customBuiltin="1"/>
    <cellStyle name="Neutral" xfId="25805" builtinId="28" hidden="1" customBuiltin="1"/>
    <cellStyle name="Neutral" xfId="25838" builtinId="28" hidden="1" customBuiltin="1"/>
    <cellStyle name="Neutral" xfId="25872" builtinId="28" hidden="1" customBuiltin="1"/>
    <cellStyle name="Neutral" xfId="25906" builtinId="28" hidden="1" customBuiltin="1"/>
    <cellStyle name="Neutral" xfId="25936" builtinId="28" hidden="1" customBuiltin="1"/>
    <cellStyle name="Neutral" xfId="25873" builtinId="28" hidden="1" customBuiltin="1"/>
    <cellStyle name="Neutral" xfId="25945" builtinId="28" hidden="1" customBuiltin="1"/>
    <cellStyle name="Neutral" xfId="23281" builtinId="28" hidden="1" customBuiltin="1"/>
    <cellStyle name="Neutral" xfId="25992" builtinId="28" hidden="1" customBuiltin="1"/>
    <cellStyle name="Neutral" xfId="26028" builtinId="28" hidden="1" customBuiltin="1"/>
    <cellStyle name="Neutral" xfId="26062" builtinId="28" hidden="1" customBuiltin="1"/>
    <cellStyle name="Neutral" xfId="26099" builtinId="28" hidden="1" customBuiltin="1"/>
    <cellStyle name="Neutral" xfId="26137" builtinId="28" hidden="1" customBuiltin="1"/>
    <cellStyle name="Neutral" xfId="26165" builtinId="28" hidden="1" customBuiltin="1"/>
    <cellStyle name="Neutral" xfId="26196" builtinId="28" hidden="1" customBuiltin="1"/>
    <cellStyle name="Neutral" xfId="26227" builtinId="28" hidden="1" customBuiltin="1"/>
    <cellStyle name="Neutral" xfId="26254" builtinId="28" hidden="1" customBuiltin="1"/>
    <cellStyle name="Neutral" xfId="26197" builtinId="28" hidden="1" customBuiltin="1"/>
    <cellStyle name="Neutral" xfId="26263" builtinId="28" hidden="1" customBuiltin="1"/>
    <cellStyle name="Neutral" xfId="26110" builtinId="28" hidden="1" customBuiltin="1"/>
    <cellStyle name="Neutral" xfId="26295" builtinId="28" hidden="1" customBuiltin="1"/>
    <cellStyle name="Neutral" xfId="26318" builtinId="28" hidden="1" customBuiltin="1"/>
    <cellStyle name="Neutral" xfId="26339" builtinId="28" hidden="1" customBuiltin="1"/>
    <cellStyle name="Neutral" xfId="26361" builtinId="28" hidden="1" customBuiltin="1"/>
    <cellStyle name="Neutral" xfId="26383" builtinId="28" hidden="1" customBuiltin="1"/>
    <cellStyle name="Neutral" xfId="26404" builtinId="28" hidden="1" customBuiltin="1"/>
    <cellStyle name="Neutral" xfId="26426" builtinId="28" hidden="1" customBuiltin="1"/>
    <cellStyle name="Neutral" xfId="26448" builtinId="28" hidden="1" customBuiltin="1"/>
    <cellStyle name="Neutral" xfId="26469" builtinId="28" hidden="1" customBuiltin="1"/>
    <cellStyle name="Neutral" xfId="26494" builtinId="28" hidden="1" customBuiltin="1"/>
    <cellStyle name="Neutral" xfId="26673" builtinId="28" hidden="1" customBuiltin="1"/>
    <cellStyle name="Neutral" xfId="26694" builtinId="28" hidden="1" customBuiltin="1"/>
    <cellStyle name="Neutral" xfId="26717" builtinId="28" hidden="1" customBuiltin="1"/>
    <cellStyle name="Neutral" xfId="26739" builtinId="28" hidden="1" customBuiltin="1"/>
    <cellStyle name="Neutral" xfId="26760" builtinId="28" hidden="1" customBuiltin="1"/>
    <cellStyle name="Neutral" xfId="26646" builtinId="28" hidden="1" customBuiltin="1"/>
    <cellStyle name="Neutral" xfId="26793" builtinId="28" hidden="1" customBuiltin="1"/>
    <cellStyle name="Neutral" xfId="26821" builtinId="28" hidden="1" customBuiltin="1"/>
    <cellStyle name="Neutral" xfId="26855" builtinId="28" hidden="1" customBuiltin="1"/>
    <cellStyle name="Neutral" xfId="26886" builtinId="28" hidden="1" customBuiltin="1"/>
    <cellStyle name="Neutral" xfId="26917" builtinId="28" hidden="1" customBuiltin="1"/>
    <cellStyle name="Neutral" xfId="26856" builtinId="28" hidden="1" customBuiltin="1"/>
    <cellStyle name="Neutral" xfId="26926" builtinId="28" hidden="1" customBuiltin="1"/>
    <cellStyle name="Neutral" xfId="26661" builtinId="28" hidden="1" customBuiltin="1"/>
    <cellStyle name="Neutral" xfId="26962" builtinId="28" hidden="1" customBuiltin="1"/>
    <cellStyle name="Neutral" xfId="26985" builtinId="28" hidden="1" customBuiltin="1"/>
    <cellStyle name="Neutral" xfId="27006" builtinId="28" hidden="1" customBuiltin="1"/>
    <cellStyle name="Neutral" xfId="26963" builtinId="28" hidden="1" customBuiltin="1"/>
    <cellStyle name="Neutral" xfId="27048" builtinId="28" hidden="1" customBuiltin="1"/>
    <cellStyle name="Neutral" xfId="27075" builtinId="28" hidden="1" customBuiltin="1"/>
    <cellStyle name="Neutral" xfId="27106" builtinId="28" hidden="1" customBuiltin="1"/>
    <cellStyle name="Neutral" xfId="27136" builtinId="28" hidden="1" customBuiltin="1"/>
    <cellStyle name="Neutral" xfId="27163" builtinId="28" hidden="1" customBuiltin="1"/>
    <cellStyle name="Neutral" xfId="27107" builtinId="28" hidden="1" customBuiltin="1"/>
    <cellStyle name="Neutral" xfId="27172" builtinId="28" hidden="1" customBuiltin="1"/>
    <cellStyle name="Neutral" xfId="26905" builtinId="28" hidden="1" customBuiltin="1"/>
    <cellStyle name="Neutral" xfId="27204" builtinId="28" hidden="1" customBuiltin="1"/>
    <cellStyle name="Neutral" xfId="27226" builtinId="28" hidden="1" customBuiltin="1"/>
    <cellStyle name="Neutral" xfId="27247" builtinId="28" hidden="1" customBuiltin="1"/>
    <cellStyle name="Neutral" xfId="27271" builtinId="28" hidden="1" customBuiltin="1"/>
    <cellStyle name="Neutral" xfId="27308" builtinId="28" hidden="1" customBuiltin="1"/>
    <cellStyle name="Neutral" xfId="27335" builtinId="28" hidden="1" customBuiltin="1"/>
    <cellStyle name="Neutral" xfId="27366" builtinId="28" hidden="1" customBuiltin="1"/>
    <cellStyle name="Neutral" xfId="27396" builtinId="28" hidden="1" customBuiltin="1"/>
    <cellStyle name="Neutral" xfId="27423" builtinId="28" hidden="1" customBuiltin="1"/>
    <cellStyle name="Neutral" xfId="27367" builtinId="28" hidden="1" customBuiltin="1"/>
    <cellStyle name="Neutral" xfId="27432" builtinId="28" hidden="1" customBuiltin="1"/>
    <cellStyle name="Neutral" xfId="27282" builtinId="28" hidden="1" customBuiltin="1"/>
    <cellStyle name="Neutral" xfId="27464" builtinId="28" hidden="1" customBuiltin="1"/>
    <cellStyle name="Neutral" xfId="27486" builtinId="28" hidden="1" customBuiltin="1"/>
    <cellStyle name="Neutral" xfId="27507" builtinId="28" hidden="1" customBuiltin="1"/>
    <cellStyle name="Neutral" xfId="27528" builtinId="28" hidden="1" customBuiltin="1"/>
    <cellStyle name="Neutral" xfId="26545" builtinId="28" hidden="1" customBuiltin="1"/>
    <cellStyle name="Neutral" xfId="26565" builtinId="28" hidden="1" customBuiltin="1"/>
    <cellStyle name="Neutral" xfId="26572" builtinId="28" hidden="1" customBuiltin="1"/>
    <cellStyle name="Neutral" xfId="26549" builtinId="28" hidden="1" customBuiltin="1"/>
    <cellStyle name="Neutral" xfId="26630" builtinId="28" hidden="1" customBuiltin="1"/>
    <cellStyle name="Neutral" xfId="26512" builtinId="28" hidden="1" customBuiltin="1"/>
    <cellStyle name="Neutral" xfId="27581" builtinId="28" hidden="1" customBuiltin="1"/>
    <cellStyle name="Neutral" xfId="27602" builtinId="28" hidden="1" customBuiltin="1"/>
    <cellStyle name="Neutral" xfId="27625" builtinId="28" hidden="1" customBuiltin="1"/>
    <cellStyle name="Neutral" xfId="27646" builtinId="28" hidden="1" customBuiltin="1"/>
    <cellStyle name="Neutral" xfId="27667" builtinId="28" hidden="1" customBuiltin="1"/>
    <cellStyle name="Neutral" xfId="27556" builtinId="28" hidden="1" customBuiltin="1"/>
    <cellStyle name="Neutral" xfId="27699" builtinId="28" hidden="1" customBuiltin="1"/>
    <cellStyle name="Neutral" xfId="27727" builtinId="28" hidden="1" customBuiltin="1"/>
    <cellStyle name="Neutral" xfId="27761" builtinId="28" hidden="1" customBuiltin="1"/>
    <cellStyle name="Neutral" xfId="27791" builtinId="28" hidden="1" customBuiltin="1"/>
    <cellStyle name="Neutral" xfId="27822" builtinId="28" hidden="1" customBuiltin="1"/>
    <cellStyle name="Neutral" xfId="27762" builtinId="28" hidden="1" customBuiltin="1"/>
    <cellStyle name="Neutral" xfId="27831" builtinId="28" hidden="1" customBuiltin="1"/>
    <cellStyle name="Neutral" xfId="27570" builtinId="28" hidden="1" customBuiltin="1"/>
    <cellStyle name="Neutral" xfId="27867" builtinId="28" hidden="1" customBuiltin="1"/>
    <cellStyle name="Neutral" xfId="27889" builtinId="28" hidden="1" customBuiltin="1"/>
    <cellStyle name="Neutral" xfId="27910" builtinId="28" hidden="1" customBuiltin="1"/>
    <cellStyle name="Neutral" xfId="27868" builtinId="28" hidden="1" customBuiltin="1"/>
    <cellStyle name="Neutral" xfId="27950" builtinId="28" hidden="1" customBuiltin="1"/>
    <cellStyle name="Neutral" xfId="27977" builtinId="28" hidden="1" customBuiltin="1"/>
    <cellStyle name="Neutral" xfId="28008" builtinId="28" hidden="1" customBuiltin="1"/>
    <cellStyle name="Neutral" xfId="28037" builtinId="28" hidden="1" customBuiltin="1"/>
    <cellStyle name="Neutral" xfId="28064" builtinId="28" hidden="1" customBuiltin="1"/>
    <cellStyle name="Neutral" xfId="28009" builtinId="28" hidden="1" customBuiltin="1"/>
    <cellStyle name="Neutral" xfId="28073" builtinId="28" hidden="1" customBuiltin="1"/>
    <cellStyle name="Neutral" xfId="27810" builtinId="28" hidden="1" customBuiltin="1"/>
    <cellStyle name="Neutral" xfId="28105" builtinId="28" hidden="1" customBuiltin="1"/>
    <cellStyle name="Neutral" xfId="28126" builtinId="28" hidden="1" customBuiltin="1"/>
    <cellStyle name="Neutral" xfId="28147" builtinId="28" hidden="1" customBuiltin="1"/>
    <cellStyle name="Neutral" xfId="28171" builtinId="28" hidden="1" customBuiltin="1"/>
    <cellStyle name="Neutral" xfId="28206" builtinId="28" hidden="1" customBuiltin="1"/>
    <cellStyle name="Neutral" xfId="28233" builtinId="28" hidden="1" customBuiltin="1"/>
    <cellStyle name="Neutral" xfId="28264" builtinId="28" hidden="1" customBuiltin="1"/>
    <cellStyle name="Neutral" xfId="28293" builtinId="28" hidden="1" customBuiltin="1"/>
    <cellStyle name="Neutral" xfId="28320" builtinId="28" hidden="1" customBuiltin="1"/>
    <cellStyle name="Neutral" xfId="28265" builtinId="28" hidden="1" customBuiltin="1"/>
    <cellStyle name="Neutral" xfId="28329" builtinId="28" hidden="1" customBuiltin="1"/>
    <cellStyle name="Neutral" xfId="28182" builtinId="28" hidden="1" customBuiltin="1"/>
    <cellStyle name="Neutral" xfId="28361" builtinId="28" hidden="1" customBuiltin="1"/>
    <cellStyle name="Neutral" xfId="28382" builtinId="28" hidden="1" customBuiltin="1"/>
    <cellStyle name="Neutral" xfId="28403" builtinId="28" hidden="1" customBuiltin="1"/>
    <cellStyle name="Neutral" xfId="28424" builtinId="28" hidden="1" customBuiltin="1"/>
    <cellStyle name="Normal" xfId="0" builtinId="0" customBuiltin="1"/>
    <cellStyle name="Note" xfId="17" builtinId="10" hidden="1" customBuiltin="1"/>
    <cellStyle name="Note" xfId="66" builtinId="10" hidden="1" customBuiltin="1"/>
    <cellStyle name="Note" xfId="101" builtinId="10" hidden="1" customBuiltin="1"/>
    <cellStyle name="Note" xfId="143" builtinId="10" hidden="1" customBuiltin="1"/>
    <cellStyle name="Note" xfId="186" builtinId="10" hidden="1" customBuiltin="1"/>
    <cellStyle name="Note" xfId="220" builtinId="10" hidden="1" customBuiltin="1"/>
    <cellStyle name="Note" xfId="257" builtinId="10" hidden="1" customBuiltin="1"/>
    <cellStyle name="Note" xfId="294" builtinId="10" hidden="1" customBuiltin="1"/>
    <cellStyle name="Note" xfId="328" builtinId="10" hidden="1" customBuiltin="1"/>
    <cellStyle name="Note" xfId="363" builtinId="10" hidden="1" customBuiltin="1"/>
    <cellStyle name="Note" xfId="3914" builtinId="10" hidden="1" customBuiltin="1"/>
    <cellStyle name="Note" xfId="3948" builtinId="10" hidden="1" customBuiltin="1"/>
    <cellStyle name="Note" xfId="3985" builtinId="10" hidden="1" customBuiltin="1"/>
    <cellStyle name="Note" xfId="4022" builtinId="10" hidden="1" customBuiltin="1"/>
    <cellStyle name="Note" xfId="4056" builtinId="10" hidden="1" customBuiltin="1"/>
    <cellStyle name="Note" xfId="4254" builtinId="10" hidden="1" customBuiltin="1"/>
    <cellStyle name="Note" xfId="7898" builtinId="10" hidden="1" customBuiltin="1"/>
    <cellStyle name="Note" xfId="8509" builtinId="10" hidden="1" customBuiltin="1"/>
    <cellStyle name="Note" xfId="10778" builtinId="10" hidden="1" customBuiltin="1"/>
    <cellStyle name="Note" xfId="8091" builtinId="10" hidden="1" customBuiltin="1"/>
    <cellStyle name="Note" xfId="5156" builtinId="10" hidden="1" customBuiltin="1"/>
    <cellStyle name="Note" xfId="8518" builtinId="10" hidden="1" customBuiltin="1"/>
    <cellStyle name="Note" xfId="5351" builtinId="10" hidden="1" customBuiltin="1"/>
    <cellStyle name="Note" xfId="7962" builtinId="10" hidden="1" customBuiltin="1"/>
    <cellStyle name="Note" xfId="5370" builtinId="10" hidden="1" customBuiltin="1"/>
    <cellStyle name="Note" xfId="5856" builtinId="10" hidden="1" customBuiltin="1"/>
    <cellStyle name="Note" xfId="4241" builtinId="10" hidden="1" customBuiltin="1"/>
    <cellStyle name="Note" xfId="10743" builtinId="10" hidden="1" customBuiltin="1"/>
    <cellStyle name="Note" xfId="14251" builtinId="10" hidden="1" customBuiltin="1"/>
    <cellStyle name="Note" xfId="14782" builtinId="10" hidden="1" customBuiltin="1"/>
    <cellStyle name="Note" xfId="16982" builtinId="10" hidden="1" customBuiltin="1"/>
    <cellStyle name="Note" xfId="14426" builtinId="10" hidden="1" customBuiltin="1"/>
    <cellStyle name="Note" xfId="5323" builtinId="10" hidden="1" customBuiltin="1"/>
    <cellStyle name="Note" xfId="14790" builtinId="10" hidden="1" customBuiltin="1"/>
    <cellStyle name="Note" xfId="7891" builtinId="10" hidden="1" customBuiltin="1"/>
    <cellStyle name="Note" xfId="14303" builtinId="10" hidden="1" customBuiltin="1"/>
    <cellStyle name="Note" xfId="8249" builtinId="10" hidden="1" customBuiltin="1"/>
    <cellStyle name="Note" xfId="5549" builtinId="10" hidden="1" customBuiltin="1"/>
    <cellStyle name="Note" xfId="5796" builtinId="10" hidden="1" customBuiltin="1"/>
    <cellStyle name="Note" xfId="16950" builtinId="10" hidden="1" customBuiltin="1"/>
    <cellStyle name="Note" xfId="5963" builtinId="10" hidden="1" customBuiltin="1"/>
    <cellStyle name="Note" xfId="5535" builtinId="10" hidden="1" customBuiltin="1"/>
    <cellStyle name="Note" xfId="20239" builtinId="10" hidden="1" customBuiltin="1"/>
    <cellStyle name="Note" xfId="5425" builtinId="10" hidden="1" customBuiltin="1"/>
    <cellStyle name="Note" xfId="6219" builtinId="10" hidden="1" customBuiltin="1"/>
    <cellStyle name="Note" xfId="10837" builtinId="10" hidden="1" customBuiltin="1"/>
    <cellStyle name="Note" xfId="5472" builtinId="10" hidden="1" customBuiltin="1"/>
    <cellStyle name="Note" xfId="20128" builtinId="10" hidden="1" customBuiltin="1"/>
    <cellStyle name="Note" xfId="23447" builtinId="10" hidden="1" customBuiltin="1"/>
    <cellStyle name="Note" xfId="5355" builtinId="10" hidden="1" customBuiltin="1"/>
    <cellStyle name="Note" xfId="7929" builtinId="10" hidden="1" customBuiltin="1"/>
    <cellStyle name="Note" xfId="14501" builtinId="10" hidden="1" customBuiltin="1"/>
    <cellStyle name="Note 10" xfId="485" hidden="1" xr:uid="{00000000-0005-0000-0000-00009C790000}"/>
    <cellStyle name="Note 10" xfId="645" hidden="1" xr:uid="{00000000-0005-0000-0000-00009D790000}"/>
    <cellStyle name="Note 10" xfId="982" hidden="1" xr:uid="{00000000-0005-0000-0000-00009E790000}"/>
    <cellStyle name="Note 10" xfId="1324" hidden="1" xr:uid="{00000000-0005-0000-0000-00009F790000}"/>
    <cellStyle name="Note 10" xfId="6533" hidden="1" xr:uid="{00000000-0005-0000-0000-0000A0790000}"/>
    <cellStyle name="Note 10" xfId="6872" hidden="1" xr:uid="{00000000-0005-0000-0000-0000A1790000}"/>
    <cellStyle name="Note 10" xfId="7216" hidden="1" xr:uid="{00000000-0005-0000-0000-0000A2790000}"/>
    <cellStyle name="Note 10" xfId="6083" hidden="1" xr:uid="{00000000-0005-0000-0000-0000A3790000}"/>
    <cellStyle name="Note 10" xfId="7885" hidden="1" xr:uid="{00000000-0005-0000-0000-0000A4790000}"/>
    <cellStyle name="Note 10" xfId="4162" hidden="1" xr:uid="{00000000-0005-0000-0000-0000A5790000}"/>
    <cellStyle name="Note 10" xfId="12750" hidden="1" xr:uid="{00000000-0005-0000-0000-0000A6790000}"/>
    <cellStyle name="Note 10" xfId="13311" hidden="1" xr:uid="{00000000-0005-0000-0000-0000A7790000}"/>
    <cellStyle name="Note 10" xfId="13653" hidden="1" xr:uid="{00000000-0005-0000-0000-0000A8790000}"/>
    <cellStyle name="Note 10" xfId="4611" hidden="1" xr:uid="{00000000-0005-0000-0000-0000A9790000}"/>
    <cellStyle name="Note 10" xfId="14241" hidden="1" xr:uid="{00000000-0005-0000-0000-0000AA790000}"/>
    <cellStyle name="Note 10" xfId="8170" hidden="1" xr:uid="{00000000-0005-0000-0000-0000AB790000}"/>
    <cellStyle name="Note 10" xfId="18846" hidden="1" xr:uid="{00000000-0005-0000-0000-0000AC790000}"/>
    <cellStyle name="Note 10" xfId="19394" hidden="1" xr:uid="{00000000-0005-0000-0000-0000AD790000}"/>
    <cellStyle name="Note 10" xfId="19736" hidden="1" xr:uid="{00000000-0005-0000-0000-0000AE790000}"/>
    <cellStyle name="Note 10" xfId="22103" hidden="1" xr:uid="{00000000-0005-0000-0000-0000AF790000}"/>
    <cellStyle name="Note 10" xfId="22647" hidden="1" xr:uid="{00000000-0005-0000-0000-0000B0790000}"/>
    <cellStyle name="Note 10" xfId="22989" hidden="1" xr:uid="{00000000-0005-0000-0000-0000B1790000}"/>
    <cellStyle name="Note 10" xfId="25277" hidden="1" xr:uid="{00000000-0005-0000-0000-0000B2790000}"/>
    <cellStyle name="Note 10" xfId="25813" hidden="1" xr:uid="{00000000-0005-0000-0000-0000B3790000}"/>
    <cellStyle name="Note 10" xfId="28481" hidden="1" xr:uid="{00000000-0005-0000-0000-0000B4790000}"/>
    <cellStyle name="Note 10" xfId="28538" hidden="1" xr:uid="{00000000-0005-0000-0000-0000B5790000}"/>
    <cellStyle name="Note 10" xfId="28616" hidden="1" xr:uid="{00000000-0005-0000-0000-0000B6790000}"/>
    <cellStyle name="Note 10" xfId="28694" hidden="1" xr:uid="{00000000-0005-0000-0000-0000B7790000}"/>
    <cellStyle name="Note 10" xfId="29276" hidden="1" xr:uid="{00000000-0005-0000-0000-0000B8790000}"/>
    <cellStyle name="Note 10" xfId="29355" hidden="1" xr:uid="{00000000-0005-0000-0000-0000B9790000}"/>
    <cellStyle name="Note 10" xfId="29434" hidden="1" xr:uid="{00000000-0005-0000-0000-0000BA790000}"/>
    <cellStyle name="Note 10" xfId="29228" hidden="1" xr:uid="{00000000-0005-0000-0000-0000BB790000}"/>
    <cellStyle name="Note 10" xfId="29535" hidden="1" xr:uid="{00000000-0005-0000-0000-0000BC790000}"/>
    <cellStyle name="Note 10" xfId="28989" hidden="1" xr:uid="{00000000-0005-0000-0000-0000BD790000}"/>
    <cellStyle name="Note 10" xfId="29879" hidden="1" xr:uid="{00000000-0005-0000-0000-0000BE790000}"/>
    <cellStyle name="Note 10" xfId="29950" hidden="1" xr:uid="{00000000-0005-0000-0000-0000BF790000}"/>
    <cellStyle name="Note 10" xfId="30028" hidden="1" xr:uid="{00000000-0005-0000-0000-0000C0790000}"/>
    <cellStyle name="Note 10" xfId="29030" hidden="1" xr:uid="{00000000-0005-0000-0000-0000C1790000}"/>
    <cellStyle name="Note 10" xfId="30121" hidden="1" xr:uid="{00000000-0005-0000-0000-0000C2790000}"/>
    <cellStyle name="Note 10" xfId="29550" hidden="1" xr:uid="{00000000-0005-0000-0000-0000C3790000}"/>
    <cellStyle name="Note 10" xfId="30416" hidden="1" xr:uid="{00000000-0005-0000-0000-0000C4790000}"/>
    <cellStyle name="Note 10" xfId="30482" hidden="1" xr:uid="{00000000-0005-0000-0000-0000C5790000}"/>
    <cellStyle name="Note 10" xfId="30560" hidden="1" xr:uid="{00000000-0005-0000-0000-0000C6790000}"/>
    <cellStyle name="Note 10" xfId="30753" hidden="1" xr:uid="{00000000-0005-0000-0000-0000C7790000}"/>
    <cellStyle name="Note 10" xfId="30819" hidden="1" xr:uid="{00000000-0005-0000-0000-0000C8790000}"/>
    <cellStyle name="Note 10" xfId="30897" hidden="1" xr:uid="{00000000-0005-0000-0000-0000C9790000}"/>
    <cellStyle name="Note 10" xfId="31090" hidden="1" xr:uid="{00000000-0005-0000-0000-0000CA790000}"/>
    <cellStyle name="Note 10" xfId="31156" hidden="1" xr:uid="{00000000-0005-0000-0000-0000CB790000}"/>
    <cellStyle name="Note 10" xfId="31273" hidden="1" xr:uid="{00000000-0005-0000-0000-0000CC790000}"/>
    <cellStyle name="Note 10" xfId="31330" hidden="1" xr:uid="{00000000-0005-0000-0000-0000CD790000}"/>
    <cellStyle name="Note 10" xfId="31408" hidden="1" xr:uid="{00000000-0005-0000-0000-0000CE790000}"/>
    <cellStyle name="Note 10" xfId="31486" hidden="1" xr:uid="{00000000-0005-0000-0000-0000CF790000}"/>
    <cellStyle name="Note 10" xfId="32068" hidden="1" xr:uid="{00000000-0005-0000-0000-0000D0790000}"/>
    <cellStyle name="Note 10" xfId="32147" hidden="1" xr:uid="{00000000-0005-0000-0000-0000D1790000}"/>
    <cellStyle name="Note 10" xfId="32226" hidden="1" xr:uid="{00000000-0005-0000-0000-0000D2790000}"/>
    <cellStyle name="Note 10" xfId="32020" hidden="1" xr:uid="{00000000-0005-0000-0000-0000D3790000}"/>
    <cellStyle name="Note 10" xfId="32327" hidden="1" xr:uid="{00000000-0005-0000-0000-0000D4790000}"/>
    <cellStyle name="Note 10" xfId="31781" hidden="1" xr:uid="{00000000-0005-0000-0000-0000D5790000}"/>
    <cellStyle name="Note 10" xfId="32671" hidden="1" xr:uid="{00000000-0005-0000-0000-0000D6790000}"/>
    <cellStyle name="Note 10" xfId="32742" hidden="1" xr:uid="{00000000-0005-0000-0000-0000D7790000}"/>
    <cellStyle name="Note 10" xfId="32820" hidden="1" xr:uid="{00000000-0005-0000-0000-0000D8790000}"/>
    <cellStyle name="Note 10" xfId="31822" hidden="1" xr:uid="{00000000-0005-0000-0000-0000D9790000}"/>
    <cellStyle name="Note 10" xfId="32913" hidden="1" xr:uid="{00000000-0005-0000-0000-0000DA790000}"/>
    <cellStyle name="Note 10" xfId="32342" hidden="1" xr:uid="{00000000-0005-0000-0000-0000DB790000}"/>
    <cellStyle name="Note 10" xfId="33208" hidden="1" xr:uid="{00000000-0005-0000-0000-0000DC790000}"/>
    <cellStyle name="Note 10" xfId="33274" hidden="1" xr:uid="{00000000-0005-0000-0000-0000DD790000}"/>
    <cellStyle name="Note 10" xfId="33352" hidden="1" xr:uid="{00000000-0005-0000-0000-0000DE790000}"/>
    <cellStyle name="Note 10" xfId="33545" hidden="1" xr:uid="{00000000-0005-0000-0000-0000DF790000}"/>
    <cellStyle name="Note 10" xfId="33611" hidden="1" xr:uid="{00000000-0005-0000-0000-0000E0790000}"/>
    <cellStyle name="Note 10" xfId="33689" hidden="1" xr:uid="{00000000-0005-0000-0000-0000E1790000}"/>
    <cellStyle name="Note 10" xfId="33882" hidden="1" xr:uid="{00000000-0005-0000-0000-0000E2790000}"/>
    <cellStyle name="Note 10" xfId="33948" hidden="1" xr:uid="{00000000-0005-0000-0000-0000E3790000}"/>
    <cellStyle name="Note 11" xfId="521" hidden="1" xr:uid="{00000000-0005-0000-0000-0000E4790000}"/>
    <cellStyle name="Note 11" xfId="845" hidden="1" xr:uid="{00000000-0005-0000-0000-0000E5790000}"/>
    <cellStyle name="Note 11" xfId="1166" hidden="1" xr:uid="{00000000-0005-0000-0000-0000E6790000}"/>
    <cellStyle name="Note 11" xfId="1508" hidden="1" xr:uid="{00000000-0005-0000-0000-0000E7790000}"/>
    <cellStyle name="Note 11" xfId="6735" hidden="1" xr:uid="{00000000-0005-0000-0000-0000E8790000}"/>
    <cellStyle name="Note 11" xfId="7057" hidden="1" xr:uid="{00000000-0005-0000-0000-0000E9790000}"/>
    <cellStyle name="Note 11" xfId="7403" hidden="1" xr:uid="{00000000-0005-0000-0000-0000EA790000}"/>
    <cellStyle name="Note 11" xfId="8428" hidden="1" xr:uid="{00000000-0005-0000-0000-0000EB790000}"/>
    <cellStyle name="Note 11" xfId="6258" hidden="1" xr:uid="{00000000-0005-0000-0000-0000EC790000}"/>
    <cellStyle name="Note 11" xfId="6073" hidden="1" xr:uid="{00000000-0005-0000-0000-0000ED790000}"/>
    <cellStyle name="Note 11" xfId="13174" hidden="1" xr:uid="{00000000-0005-0000-0000-0000EE790000}"/>
    <cellStyle name="Note 11" xfId="13495" hidden="1" xr:uid="{00000000-0005-0000-0000-0000EF790000}"/>
    <cellStyle name="Note 11" xfId="13837" hidden="1" xr:uid="{00000000-0005-0000-0000-0000F0790000}"/>
    <cellStyle name="Note 11" xfId="14710" hidden="1" xr:uid="{00000000-0005-0000-0000-0000F1790000}"/>
    <cellStyle name="Note 11" xfId="4667" hidden="1" xr:uid="{00000000-0005-0000-0000-0000F2790000}"/>
    <cellStyle name="Note 11" xfId="6229" hidden="1" xr:uid="{00000000-0005-0000-0000-0000F3790000}"/>
    <cellStyle name="Note 11" xfId="19256" hidden="1" xr:uid="{00000000-0005-0000-0000-0000F4790000}"/>
    <cellStyle name="Note 11" xfId="19578" hidden="1" xr:uid="{00000000-0005-0000-0000-0000F5790000}"/>
    <cellStyle name="Note 11" xfId="19920" hidden="1" xr:uid="{00000000-0005-0000-0000-0000F6790000}"/>
    <cellStyle name="Note 11" xfId="22509" hidden="1" xr:uid="{00000000-0005-0000-0000-0000F7790000}"/>
    <cellStyle name="Note 11" xfId="22831" hidden="1" xr:uid="{00000000-0005-0000-0000-0000F8790000}"/>
    <cellStyle name="Note 11" xfId="23173" hidden="1" xr:uid="{00000000-0005-0000-0000-0000F9790000}"/>
    <cellStyle name="Note 11" xfId="25676" hidden="1" xr:uid="{00000000-0005-0000-0000-0000FA790000}"/>
    <cellStyle name="Note 11" xfId="25997" hidden="1" xr:uid="{00000000-0005-0000-0000-0000FB790000}"/>
    <cellStyle name="Note 11" xfId="28494" hidden="1" xr:uid="{00000000-0005-0000-0000-0000FC790000}"/>
    <cellStyle name="Note 11" xfId="28568" hidden="1" xr:uid="{00000000-0005-0000-0000-0000FD790000}"/>
    <cellStyle name="Note 11" xfId="28644" hidden="1" xr:uid="{00000000-0005-0000-0000-0000FE790000}"/>
    <cellStyle name="Note 11" xfId="28722" hidden="1" xr:uid="{00000000-0005-0000-0000-0000FF790000}"/>
    <cellStyle name="Note 11" xfId="29307" hidden="1" xr:uid="{00000000-0005-0000-0000-0000007A0000}"/>
    <cellStyle name="Note 11" xfId="29383" hidden="1" xr:uid="{00000000-0005-0000-0000-0000017A0000}"/>
    <cellStyle name="Note 11" xfId="29462" hidden="1" xr:uid="{00000000-0005-0000-0000-0000027A0000}"/>
    <cellStyle name="Note 11" xfId="29575" hidden="1" xr:uid="{00000000-0005-0000-0000-0000037A0000}"/>
    <cellStyle name="Note 11" xfId="29249" hidden="1" xr:uid="{00000000-0005-0000-0000-0000047A0000}"/>
    <cellStyle name="Note 11" xfId="29226" hidden="1" xr:uid="{00000000-0005-0000-0000-0000057A0000}"/>
    <cellStyle name="Note 11" xfId="29902" hidden="1" xr:uid="{00000000-0005-0000-0000-0000067A0000}"/>
    <cellStyle name="Note 11" xfId="29978" hidden="1" xr:uid="{00000000-0005-0000-0000-0000077A0000}"/>
    <cellStyle name="Note 11" xfId="30056" hidden="1" xr:uid="{00000000-0005-0000-0000-0000087A0000}"/>
    <cellStyle name="Note 11" xfId="30146" hidden="1" xr:uid="{00000000-0005-0000-0000-0000097A0000}"/>
    <cellStyle name="Note 11" xfId="29038" hidden="1" xr:uid="{00000000-0005-0000-0000-00000A7A0000}"/>
    <cellStyle name="Note 11" xfId="29246" hidden="1" xr:uid="{00000000-0005-0000-0000-00000B7A0000}"/>
    <cellStyle name="Note 11" xfId="30434" hidden="1" xr:uid="{00000000-0005-0000-0000-00000C7A0000}"/>
    <cellStyle name="Note 11" xfId="30510" hidden="1" xr:uid="{00000000-0005-0000-0000-00000D7A0000}"/>
    <cellStyle name="Note 11" xfId="30588" hidden="1" xr:uid="{00000000-0005-0000-0000-00000E7A0000}"/>
    <cellStyle name="Note 11" xfId="30771" hidden="1" xr:uid="{00000000-0005-0000-0000-00000F7A0000}"/>
    <cellStyle name="Note 11" xfId="30847" hidden="1" xr:uid="{00000000-0005-0000-0000-0000107A0000}"/>
    <cellStyle name="Note 11" xfId="30925" hidden="1" xr:uid="{00000000-0005-0000-0000-0000117A0000}"/>
    <cellStyle name="Note 11" xfId="31108" hidden="1" xr:uid="{00000000-0005-0000-0000-0000127A0000}"/>
    <cellStyle name="Note 11" xfId="31184" hidden="1" xr:uid="{00000000-0005-0000-0000-0000137A0000}"/>
    <cellStyle name="Note 11" xfId="31286" hidden="1" xr:uid="{00000000-0005-0000-0000-0000147A0000}"/>
    <cellStyle name="Note 11" xfId="31360" hidden="1" xr:uid="{00000000-0005-0000-0000-0000157A0000}"/>
    <cellStyle name="Note 11" xfId="31436" hidden="1" xr:uid="{00000000-0005-0000-0000-0000167A0000}"/>
    <cellStyle name="Note 11" xfId="31514" hidden="1" xr:uid="{00000000-0005-0000-0000-0000177A0000}"/>
    <cellStyle name="Note 11" xfId="32099" hidden="1" xr:uid="{00000000-0005-0000-0000-0000187A0000}"/>
    <cellStyle name="Note 11" xfId="32175" hidden="1" xr:uid="{00000000-0005-0000-0000-0000197A0000}"/>
    <cellStyle name="Note 11" xfId="32254" hidden="1" xr:uid="{00000000-0005-0000-0000-00001A7A0000}"/>
    <cellStyle name="Note 11" xfId="32367" hidden="1" xr:uid="{00000000-0005-0000-0000-00001B7A0000}"/>
    <cellStyle name="Note 11" xfId="32041" hidden="1" xr:uid="{00000000-0005-0000-0000-00001C7A0000}"/>
    <cellStyle name="Note 11" xfId="32018" hidden="1" xr:uid="{00000000-0005-0000-0000-00001D7A0000}"/>
    <cellStyle name="Note 11" xfId="32694" hidden="1" xr:uid="{00000000-0005-0000-0000-00001E7A0000}"/>
    <cellStyle name="Note 11" xfId="32770" hidden="1" xr:uid="{00000000-0005-0000-0000-00001F7A0000}"/>
    <cellStyle name="Note 11" xfId="32848" hidden="1" xr:uid="{00000000-0005-0000-0000-0000207A0000}"/>
    <cellStyle name="Note 11" xfId="32938" hidden="1" xr:uid="{00000000-0005-0000-0000-0000217A0000}"/>
    <cellStyle name="Note 11" xfId="31830" hidden="1" xr:uid="{00000000-0005-0000-0000-0000227A0000}"/>
    <cellStyle name="Note 11" xfId="32038" hidden="1" xr:uid="{00000000-0005-0000-0000-0000237A0000}"/>
    <cellStyle name="Note 11" xfId="33226" hidden="1" xr:uid="{00000000-0005-0000-0000-0000247A0000}"/>
    <cellStyle name="Note 11" xfId="33302" hidden="1" xr:uid="{00000000-0005-0000-0000-0000257A0000}"/>
    <cellStyle name="Note 11" xfId="33380" hidden="1" xr:uid="{00000000-0005-0000-0000-0000267A0000}"/>
    <cellStyle name="Note 11" xfId="33563" hidden="1" xr:uid="{00000000-0005-0000-0000-0000277A0000}"/>
    <cellStyle name="Note 11" xfId="33639" hidden="1" xr:uid="{00000000-0005-0000-0000-0000287A0000}"/>
    <cellStyle name="Note 11" xfId="33717" hidden="1" xr:uid="{00000000-0005-0000-0000-0000297A0000}"/>
    <cellStyle name="Note 11" xfId="33900" hidden="1" xr:uid="{00000000-0005-0000-0000-00002A7A0000}"/>
    <cellStyle name="Note 11" xfId="33976" hidden="1" xr:uid="{00000000-0005-0000-0000-00002B7A0000}"/>
    <cellStyle name="Note 12" xfId="557" hidden="1" xr:uid="{00000000-0005-0000-0000-00002C7A0000}"/>
    <cellStyle name="Note 12" xfId="881" hidden="1" xr:uid="{00000000-0005-0000-0000-00002D7A0000}"/>
    <cellStyle name="Note 12" xfId="1202" hidden="1" xr:uid="{00000000-0005-0000-0000-00002E7A0000}"/>
    <cellStyle name="Note 12" xfId="1544" hidden="1" xr:uid="{00000000-0005-0000-0000-00002F7A0000}"/>
    <cellStyle name="Note 12" xfId="6771" hidden="1" xr:uid="{00000000-0005-0000-0000-0000307A0000}"/>
    <cellStyle name="Note 12" xfId="7093" hidden="1" xr:uid="{00000000-0005-0000-0000-0000317A0000}"/>
    <cellStyle name="Note 12" xfId="7439" hidden="1" xr:uid="{00000000-0005-0000-0000-0000327A0000}"/>
    <cellStyle name="Note 12" xfId="7757" hidden="1" xr:uid="{00000000-0005-0000-0000-0000337A0000}"/>
    <cellStyle name="Note 12" xfId="5404" hidden="1" xr:uid="{00000000-0005-0000-0000-0000347A0000}"/>
    <cellStyle name="Note 12" xfId="4360" hidden="1" xr:uid="{00000000-0005-0000-0000-0000357A0000}"/>
    <cellStyle name="Note 12" xfId="13210" hidden="1" xr:uid="{00000000-0005-0000-0000-0000367A0000}"/>
    <cellStyle name="Note 12" xfId="13531" hidden="1" xr:uid="{00000000-0005-0000-0000-0000377A0000}"/>
    <cellStyle name="Note 12" xfId="13873" hidden="1" xr:uid="{00000000-0005-0000-0000-0000387A0000}"/>
    <cellStyle name="Note 12" xfId="14138" hidden="1" xr:uid="{00000000-0005-0000-0000-0000397A0000}"/>
    <cellStyle name="Note 12" xfId="8135" hidden="1" xr:uid="{00000000-0005-0000-0000-00003A7A0000}"/>
    <cellStyle name="Note 12" xfId="12503" hidden="1" xr:uid="{00000000-0005-0000-0000-00003B7A0000}"/>
    <cellStyle name="Note 12" xfId="19293" hidden="1" xr:uid="{00000000-0005-0000-0000-00003C7A0000}"/>
    <cellStyle name="Note 12" xfId="19614" hidden="1" xr:uid="{00000000-0005-0000-0000-00003D7A0000}"/>
    <cellStyle name="Note 12" xfId="19956" hidden="1" xr:uid="{00000000-0005-0000-0000-00003E7A0000}"/>
    <cellStyle name="Note 12" xfId="22546" hidden="1" xr:uid="{00000000-0005-0000-0000-00003F7A0000}"/>
    <cellStyle name="Note 12" xfId="22867" hidden="1" xr:uid="{00000000-0005-0000-0000-0000407A0000}"/>
    <cellStyle name="Note 12" xfId="23209" hidden="1" xr:uid="{00000000-0005-0000-0000-0000417A0000}"/>
    <cellStyle name="Note 12" xfId="25712" hidden="1" xr:uid="{00000000-0005-0000-0000-0000427A0000}"/>
    <cellStyle name="Note 12" xfId="26033" hidden="1" xr:uid="{00000000-0005-0000-0000-0000437A0000}"/>
    <cellStyle name="Note 12" xfId="28507" hidden="1" xr:uid="{00000000-0005-0000-0000-0000447A0000}"/>
    <cellStyle name="Note 12" xfId="28581" hidden="1" xr:uid="{00000000-0005-0000-0000-0000457A0000}"/>
    <cellStyle name="Note 12" xfId="28657" hidden="1" xr:uid="{00000000-0005-0000-0000-0000467A0000}"/>
    <cellStyle name="Note 12" xfId="28735" hidden="1" xr:uid="{00000000-0005-0000-0000-0000477A0000}"/>
    <cellStyle name="Note 12" xfId="29320" hidden="1" xr:uid="{00000000-0005-0000-0000-0000487A0000}"/>
    <cellStyle name="Note 12" xfId="29396" hidden="1" xr:uid="{00000000-0005-0000-0000-0000497A0000}"/>
    <cellStyle name="Note 12" xfId="29475" hidden="1" xr:uid="{00000000-0005-0000-0000-00004A7A0000}"/>
    <cellStyle name="Note 12" xfId="29523" hidden="1" xr:uid="{00000000-0005-0000-0000-00004B7A0000}"/>
    <cellStyle name="Note 12" xfId="29136" hidden="1" xr:uid="{00000000-0005-0000-0000-00004C7A0000}"/>
    <cellStyle name="Note 12" xfId="29005" hidden="1" xr:uid="{00000000-0005-0000-0000-00004D7A0000}"/>
    <cellStyle name="Note 12" xfId="29915" hidden="1" xr:uid="{00000000-0005-0000-0000-00004E7A0000}"/>
    <cellStyle name="Note 12" xfId="29991" hidden="1" xr:uid="{00000000-0005-0000-0000-00004F7A0000}"/>
    <cellStyle name="Note 12" xfId="30069" hidden="1" xr:uid="{00000000-0005-0000-0000-0000507A0000}"/>
    <cellStyle name="Note 12" xfId="30111" hidden="1" xr:uid="{00000000-0005-0000-0000-0000517A0000}"/>
    <cellStyle name="Note 12" xfId="29546" hidden="1" xr:uid="{00000000-0005-0000-0000-0000527A0000}"/>
    <cellStyle name="Note 12" xfId="29876" hidden="1" xr:uid="{00000000-0005-0000-0000-0000537A0000}"/>
    <cellStyle name="Note 12" xfId="30447" hidden="1" xr:uid="{00000000-0005-0000-0000-0000547A0000}"/>
    <cellStyle name="Note 12" xfId="30523" hidden="1" xr:uid="{00000000-0005-0000-0000-0000557A0000}"/>
    <cellStyle name="Note 12" xfId="30601" hidden="1" xr:uid="{00000000-0005-0000-0000-0000567A0000}"/>
    <cellStyle name="Note 12" xfId="30784" hidden="1" xr:uid="{00000000-0005-0000-0000-0000577A0000}"/>
    <cellStyle name="Note 12" xfId="30860" hidden="1" xr:uid="{00000000-0005-0000-0000-0000587A0000}"/>
    <cellStyle name="Note 12" xfId="30938" hidden="1" xr:uid="{00000000-0005-0000-0000-0000597A0000}"/>
    <cellStyle name="Note 12" xfId="31121" hidden="1" xr:uid="{00000000-0005-0000-0000-00005A7A0000}"/>
    <cellStyle name="Note 12" xfId="31197" hidden="1" xr:uid="{00000000-0005-0000-0000-00005B7A0000}"/>
    <cellStyle name="Note 12" xfId="31299" hidden="1" xr:uid="{00000000-0005-0000-0000-00005C7A0000}"/>
    <cellStyle name="Note 12" xfId="31373" hidden="1" xr:uid="{00000000-0005-0000-0000-00005D7A0000}"/>
    <cellStyle name="Note 12" xfId="31449" hidden="1" xr:uid="{00000000-0005-0000-0000-00005E7A0000}"/>
    <cellStyle name="Note 12" xfId="31527" hidden="1" xr:uid="{00000000-0005-0000-0000-00005F7A0000}"/>
    <cellStyle name="Note 12" xfId="32112" hidden="1" xr:uid="{00000000-0005-0000-0000-0000607A0000}"/>
    <cellStyle name="Note 12" xfId="32188" hidden="1" xr:uid="{00000000-0005-0000-0000-0000617A0000}"/>
    <cellStyle name="Note 12" xfId="32267" hidden="1" xr:uid="{00000000-0005-0000-0000-0000627A0000}"/>
    <cellStyle name="Note 12" xfId="32315" hidden="1" xr:uid="{00000000-0005-0000-0000-0000637A0000}"/>
    <cellStyle name="Note 12" xfId="31928" hidden="1" xr:uid="{00000000-0005-0000-0000-0000647A0000}"/>
    <cellStyle name="Note 12" xfId="31797" hidden="1" xr:uid="{00000000-0005-0000-0000-0000657A0000}"/>
    <cellStyle name="Note 12" xfId="32707" hidden="1" xr:uid="{00000000-0005-0000-0000-0000667A0000}"/>
    <cellStyle name="Note 12" xfId="32783" hidden="1" xr:uid="{00000000-0005-0000-0000-0000677A0000}"/>
    <cellStyle name="Note 12" xfId="32861" hidden="1" xr:uid="{00000000-0005-0000-0000-0000687A0000}"/>
    <cellStyle name="Note 12" xfId="32903" hidden="1" xr:uid="{00000000-0005-0000-0000-0000697A0000}"/>
    <cellStyle name="Note 12" xfId="32338" hidden="1" xr:uid="{00000000-0005-0000-0000-00006A7A0000}"/>
    <cellStyle name="Note 12" xfId="32668" hidden="1" xr:uid="{00000000-0005-0000-0000-00006B7A0000}"/>
    <cellStyle name="Note 12" xfId="33239" hidden="1" xr:uid="{00000000-0005-0000-0000-00006C7A0000}"/>
    <cellStyle name="Note 12" xfId="33315" hidden="1" xr:uid="{00000000-0005-0000-0000-00006D7A0000}"/>
    <cellStyle name="Note 12" xfId="33393" hidden="1" xr:uid="{00000000-0005-0000-0000-00006E7A0000}"/>
    <cellStyle name="Note 12" xfId="33576" hidden="1" xr:uid="{00000000-0005-0000-0000-00006F7A0000}"/>
    <cellStyle name="Note 12" xfId="33652" hidden="1" xr:uid="{00000000-0005-0000-0000-0000707A0000}"/>
    <cellStyle name="Note 12" xfId="33730" hidden="1" xr:uid="{00000000-0005-0000-0000-0000717A0000}"/>
    <cellStyle name="Note 12" xfId="33913" hidden="1" xr:uid="{00000000-0005-0000-0000-0000727A0000}"/>
    <cellStyle name="Note 12" xfId="33989" hidden="1" xr:uid="{00000000-0005-0000-0000-0000737A0000}"/>
    <cellStyle name="Note 13" xfId="591" hidden="1" xr:uid="{00000000-0005-0000-0000-0000747A0000}"/>
    <cellStyle name="Note 13" xfId="916" hidden="1" xr:uid="{00000000-0005-0000-0000-0000757A0000}"/>
    <cellStyle name="Note 13" xfId="1236" hidden="1" xr:uid="{00000000-0005-0000-0000-0000767A0000}"/>
    <cellStyle name="Note 13" xfId="1578" hidden="1" xr:uid="{00000000-0005-0000-0000-0000777A0000}"/>
    <cellStyle name="Note 13" xfId="6806" hidden="1" xr:uid="{00000000-0005-0000-0000-0000787A0000}"/>
    <cellStyle name="Note 13" xfId="7127" hidden="1" xr:uid="{00000000-0005-0000-0000-0000797A0000}"/>
    <cellStyle name="Note 13" xfId="7473" hidden="1" xr:uid="{00000000-0005-0000-0000-00007A7A0000}"/>
    <cellStyle name="Note 13" xfId="8216" hidden="1" xr:uid="{00000000-0005-0000-0000-00007B7A0000}"/>
    <cellStyle name="Note 13" xfId="5009" hidden="1" xr:uid="{00000000-0005-0000-0000-00007C7A0000}"/>
    <cellStyle name="Note 13" xfId="4151" hidden="1" xr:uid="{00000000-0005-0000-0000-00007D7A0000}"/>
    <cellStyle name="Note 13" xfId="13245" hidden="1" xr:uid="{00000000-0005-0000-0000-00007E7A0000}"/>
    <cellStyle name="Note 13" xfId="13565" hidden="1" xr:uid="{00000000-0005-0000-0000-00007F7A0000}"/>
    <cellStyle name="Note 13" xfId="13907" hidden="1" xr:uid="{00000000-0005-0000-0000-0000807A0000}"/>
    <cellStyle name="Note 13" xfId="14530" hidden="1" xr:uid="{00000000-0005-0000-0000-0000817A0000}"/>
    <cellStyle name="Note 13" xfId="4643" hidden="1" xr:uid="{00000000-0005-0000-0000-0000827A0000}"/>
    <cellStyle name="Note 13" xfId="5833" hidden="1" xr:uid="{00000000-0005-0000-0000-0000837A0000}"/>
    <cellStyle name="Note 13" xfId="19328" hidden="1" xr:uid="{00000000-0005-0000-0000-0000847A0000}"/>
    <cellStyle name="Note 13" xfId="19648" hidden="1" xr:uid="{00000000-0005-0000-0000-0000857A0000}"/>
    <cellStyle name="Note 13" xfId="19990" hidden="1" xr:uid="{00000000-0005-0000-0000-0000867A0000}"/>
    <cellStyle name="Note 13" xfId="22581" hidden="1" xr:uid="{00000000-0005-0000-0000-0000877A0000}"/>
    <cellStyle name="Note 13" xfId="22901" hidden="1" xr:uid="{00000000-0005-0000-0000-0000887A0000}"/>
    <cellStyle name="Note 13" xfId="23243" hidden="1" xr:uid="{00000000-0005-0000-0000-0000897A0000}"/>
    <cellStyle name="Note 13" xfId="25747" hidden="1" xr:uid="{00000000-0005-0000-0000-00008A7A0000}"/>
    <cellStyle name="Note 13" xfId="26067" hidden="1" xr:uid="{00000000-0005-0000-0000-00008B7A0000}"/>
    <cellStyle name="Note 13" xfId="28520" hidden="1" xr:uid="{00000000-0005-0000-0000-00008C7A0000}"/>
    <cellStyle name="Note 13" xfId="28595" hidden="1" xr:uid="{00000000-0005-0000-0000-00008D7A0000}"/>
    <cellStyle name="Note 13" xfId="28670" hidden="1" xr:uid="{00000000-0005-0000-0000-00008E7A0000}"/>
    <cellStyle name="Note 13" xfId="28748" hidden="1" xr:uid="{00000000-0005-0000-0000-00008F7A0000}"/>
    <cellStyle name="Note 13" xfId="29334" hidden="1" xr:uid="{00000000-0005-0000-0000-0000907A0000}"/>
    <cellStyle name="Note 13" xfId="29409" hidden="1" xr:uid="{00000000-0005-0000-0000-0000917A0000}"/>
    <cellStyle name="Note 13" xfId="29488" hidden="1" xr:uid="{00000000-0005-0000-0000-0000927A0000}"/>
    <cellStyle name="Note 13" xfId="29556" hidden="1" xr:uid="{00000000-0005-0000-0000-0000937A0000}"/>
    <cellStyle name="Note 13" xfId="29085" hidden="1" xr:uid="{00000000-0005-0000-0000-0000947A0000}"/>
    <cellStyle name="Note 13" xfId="28986" hidden="1" xr:uid="{00000000-0005-0000-0000-0000957A0000}"/>
    <cellStyle name="Note 13" xfId="29929" hidden="1" xr:uid="{00000000-0005-0000-0000-0000967A0000}"/>
    <cellStyle name="Note 13" xfId="30004" hidden="1" xr:uid="{00000000-0005-0000-0000-0000977A0000}"/>
    <cellStyle name="Note 13" xfId="30082" hidden="1" xr:uid="{00000000-0005-0000-0000-0000987A0000}"/>
    <cellStyle name="Note 13" xfId="30136" hidden="1" xr:uid="{00000000-0005-0000-0000-0000997A0000}"/>
    <cellStyle name="Note 13" xfId="29035" hidden="1" xr:uid="{00000000-0005-0000-0000-00009A7A0000}"/>
    <cellStyle name="Note 13" xfId="29193" hidden="1" xr:uid="{00000000-0005-0000-0000-00009B7A0000}"/>
    <cellStyle name="Note 13" xfId="30461" hidden="1" xr:uid="{00000000-0005-0000-0000-00009C7A0000}"/>
    <cellStyle name="Note 13" xfId="30536" hidden="1" xr:uid="{00000000-0005-0000-0000-00009D7A0000}"/>
    <cellStyle name="Note 13" xfId="30614" hidden="1" xr:uid="{00000000-0005-0000-0000-00009E7A0000}"/>
    <cellStyle name="Note 13" xfId="30798" hidden="1" xr:uid="{00000000-0005-0000-0000-00009F7A0000}"/>
    <cellStyle name="Note 13" xfId="30873" hidden="1" xr:uid="{00000000-0005-0000-0000-0000A07A0000}"/>
    <cellStyle name="Note 13" xfId="30951" hidden="1" xr:uid="{00000000-0005-0000-0000-0000A17A0000}"/>
    <cellStyle name="Note 13" xfId="31135" hidden="1" xr:uid="{00000000-0005-0000-0000-0000A27A0000}"/>
    <cellStyle name="Note 13" xfId="31210" hidden="1" xr:uid="{00000000-0005-0000-0000-0000A37A0000}"/>
    <cellStyle name="Note 13" xfId="31312" hidden="1" xr:uid="{00000000-0005-0000-0000-0000A47A0000}"/>
    <cellStyle name="Note 13" xfId="31387" hidden="1" xr:uid="{00000000-0005-0000-0000-0000A57A0000}"/>
    <cellStyle name="Note 13" xfId="31462" hidden="1" xr:uid="{00000000-0005-0000-0000-0000A67A0000}"/>
    <cellStyle name="Note 13" xfId="31540" hidden="1" xr:uid="{00000000-0005-0000-0000-0000A77A0000}"/>
    <cellStyle name="Note 13" xfId="32126" hidden="1" xr:uid="{00000000-0005-0000-0000-0000A87A0000}"/>
    <cellStyle name="Note 13" xfId="32201" hidden="1" xr:uid="{00000000-0005-0000-0000-0000A97A0000}"/>
    <cellStyle name="Note 13" xfId="32280" hidden="1" xr:uid="{00000000-0005-0000-0000-0000AA7A0000}"/>
    <cellStyle name="Note 13" xfId="32348" hidden="1" xr:uid="{00000000-0005-0000-0000-0000AB7A0000}"/>
    <cellStyle name="Note 13" xfId="31877" hidden="1" xr:uid="{00000000-0005-0000-0000-0000AC7A0000}"/>
    <cellStyle name="Note 13" xfId="31778" hidden="1" xr:uid="{00000000-0005-0000-0000-0000AD7A0000}"/>
    <cellStyle name="Note 13" xfId="32721" hidden="1" xr:uid="{00000000-0005-0000-0000-0000AE7A0000}"/>
    <cellStyle name="Note 13" xfId="32796" hidden="1" xr:uid="{00000000-0005-0000-0000-0000AF7A0000}"/>
    <cellStyle name="Note 13" xfId="32874" hidden="1" xr:uid="{00000000-0005-0000-0000-0000B07A0000}"/>
    <cellStyle name="Note 13" xfId="32928" hidden="1" xr:uid="{00000000-0005-0000-0000-0000B17A0000}"/>
    <cellStyle name="Note 13" xfId="31827" hidden="1" xr:uid="{00000000-0005-0000-0000-0000B27A0000}"/>
    <cellStyle name="Note 13" xfId="31985" hidden="1" xr:uid="{00000000-0005-0000-0000-0000B37A0000}"/>
    <cellStyle name="Note 13" xfId="33253" hidden="1" xr:uid="{00000000-0005-0000-0000-0000B47A0000}"/>
    <cellStyle name="Note 13" xfId="33328" hidden="1" xr:uid="{00000000-0005-0000-0000-0000B57A0000}"/>
    <cellStyle name="Note 13" xfId="33406" hidden="1" xr:uid="{00000000-0005-0000-0000-0000B67A0000}"/>
    <cellStyle name="Note 13" xfId="33590" hidden="1" xr:uid="{00000000-0005-0000-0000-0000B77A0000}"/>
    <cellStyle name="Note 13" xfId="33665" hidden="1" xr:uid="{00000000-0005-0000-0000-0000B87A0000}"/>
    <cellStyle name="Note 13" xfId="33743" hidden="1" xr:uid="{00000000-0005-0000-0000-0000B97A0000}"/>
    <cellStyle name="Note 13" xfId="33927" hidden="1" xr:uid="{00000000-0005-0000-0000-0000BA7A0000}"/>
    <cellStyle name="Note 13" xfId="34002" hidden="1" xr:uid="{00000000-0005-0000-0000-0000BB7A0000}"/>
    <cellStyle name="Note 14" xfId="1613" hidden="1" xr:uid="{00000000-0005-0000-0000-0000BC7A0000}"/>
    <cellStyle name="Note 14" xfId="2879" hidden="1" xr:uid="{00000000-0005-0000-0000-0000BD7A0000}"/>
    <cellStyle name="Note 14" xfId="9505" hidden="1" xr:uid="{00000000-0005-0000-0000-0000BE7A0000}"/>
    <cellStyle name="Note 14" xfId="12018" hidden="1" xr:uid="{00000000-0005-0000-0000-0000BF7A0000}"/>
    <cellStyle name="Note 14" xfId="15756" hidden="1" xr:uid="{00000000-0005-0000-0000-0000C07A0000}"/>
    <cellStyle name="Note 14" xfId="18124" hidden="1" xr:uid="{00000000-0005-0000-0000-0000C17A0000}"/>
    <cellStyle name="Note 14" xfId="21393" hidden="1" xr:uid="{00000000-0005-0000-0000-0000C27A0000}"/>
    <cellStyle name="Note 14" xfId="24577" hidden="1" xr:uid="{00000000-0005-0000-0000-0000C37A0000}"/>
    <cellStyle name="Note 14" xfId="28761" hidden="1" xr:uid="{00000000-0005-0000-0000-0000C47A0000}"/>
    <cellStyle name="Note 14" xfId="28876" hidden="1" xr:uid="{00000000-0005-0000-0000-0000C57A0000}"/>
    <cellStyle name="Note 14" xfId="29599" hidden="1" xr:uid="{00000000-0005-0000-0000-0000C67A0000}"/>
    <cellStyle name="Note 14" xfId="29772" hidden="1" xr:uid="{00000000-0005-0000-0000-0000C77A0000}"/>
    <cellStyle name="Note 14" xfId="30165" hidden="1" xr:uid="{00000000-0005-0000-0000-0000C87A0000}"/>
    <cellStyle name="Note 14" xfId="30313" hidden="1" xr:uid="{00000000-0005-0000-0000-0000C97A0000}"/>
    <cellStyle name="Note 14" xfId="30651" hidden="1" xr:uid="{00000000-0005-0000-0000-0000CA7A0000}"/>
    <cellStyle name="Note 14" xfId="30988" hidden="1" xr:uid="{00000000-0005-0000-0000-0000CB7A0000}"/>
    <cellStyle name="Note 14" xfId="31553" hidden="1" xr:uid="{00000000-0005-0000-0000-0000CC7A0000}"/>
    <cellStyle name="Note 14" xfId="31668" hidden="1" xr:uid="{00000000-0005-0000-0000-0000CD7A0000}"/>
    <cellStyle name="Note 14" xfId="32391" hidden="1" xr:uid="{00000000-0005-0000-0000-0000CE7A0000}"/>
    <cellStyle name="Note 14" xfId="32564" hidden="1" xr:uid="{00000000-0005-0000-0000-0000CF7A0000}"/>
    <cellStyle name="Note 14" xfId="32957" hidden="1" xr:uid="{00000000-0005-0000-0000-0000D07A0000}"/>
    <cellStyle name="Note 14" xfId="33105" hidden="1" xr:uid="{00000000-0005-0000-0000-0000D17A0000}"/>
    <cellStyle name="Note 14" xfId="33443" hidden="1" xr:uid="{00000000-0005-0000-0000-0000D27A0000}"/>
    <cellStyle name="Note 14" xfId="33780" hidden="1" xr:uid="{00000000-0005-0000-0000-0000D37A0000}"/>
    <cellStyle name="Note 5 2 5 3 2" xfId="1700" hidden="1" xr:uid="{00000000-0005-0000-0000-0000D47A0000}"/>
    <cellStyle name="Note 5 2 5 3 2" xfId="2966" hidden="1" xr:uid="{00000000-0005-0000-0000-0000D57A0000}"/>
    <cellStyle name="Note 5 2 5 3 2" xfId="9592" hidden="1" xr:uid="{00000000-0005-0000-0000-0000D67A0000}"/>
    <cellStyle name="Note 5 2 5 3 2" xfId="12105" hidden="1" xr:uid="{00000000-0005-0000-0000-0000D77A0000}"/>
    <cellStyle name="Note 5 2 5 3 2" xfId="15843" hidden="1" xr:uid="{00000000-0005-0000-0000-0000D87A0000}"/>
    <cellStyle name="Note 5 2 5 3 2" xfId="18211" hidden="1" xr:uid="{00000000-0005-0000-0000-0000D97A0000}"/>
    <cellStyle name="Note 5 2 5 3 2" xfId="21480" hidden="1" xr:uid="{00000000-0005-0000-0000-0000DA7A0000}"/>
    <cellStyle name="Note 5 2 5 3 2" xfId="24664" hidden="1" xr:uid="{00000000-0005-0000-0000-0000DB7A0000}"/>
    <cellStyle name="Note 5 2 5 3 2" xfId="28835" hidden="1" xr:uid="{00000000-0005-0000-0000-0000DC7A0000}"/>
    <cellStyle name="Note 5 2 5 3 2" xfId="28950" hidden="1" xr:uid="{00000000-0005-0000-0000-0000DD7A0000}"/>
    <cellStyle name="Note 5 2 5 3 2" xfId="29673" hidden="1" xr:uid="{00000000-0005-0000-0000-0000DE7A0000}"/>
    <cellStyle name="Note 5 2 5 3 2" xfId="29846" hidden="1" xr:uid="{00000000-0005-0000-0000-0000DF7A0000}"/>
    <cellStyle name="Note 5 2 5 3 2" xfId="30239" hidden="1" xr:uid="{00000000-0005-0000-0000-0000E07A0000}"/>
    <cellStyle name="Note 5 2 5 3 2" xfId="30387" hidden="1" xr:uid="{00000000-0005-0000-0000-0000E17A0000}"/>
    <cellStyle name="Note 5 2 5 3 2" xfId="30725" hidden="1" xr:uid="{00000000-0005-0000-0000-0000E27A0000}"/>
    <cellStyle name="Note 5 2 5 3 2" xfId="31062" hidden="1" xr:uid="{00000000-0005-0000-0000-0000E37A0000}"/>
    <cellStyle name="Note 5 2 5 3 2" xfId="31627" hidden="1" xr:uid="{00000000-0005-0000-0000-0000E47A0000}"/>
    <cellStyle name="Note 5 2 5 3 2" xfId="31742" hidden="1" xr:uid="{00000000-0005-0000-0000-0000E57A0000}"/>
    <cellStyle name="Note 5 2 5 3 2" xfId="32465" hidden="1" xr:uid="{00000000-0005-0000-0000-0000E67A0000}"/>
    <cellStyle name="Note 5 2 5 3 2" xfId="32638" hidden="1" xr:uid="{00000000-0005-0000-0000-0000E77A0000}"/>
    <cellStyle name="Note 5 2 5 3 2" xfId="33031" hidden="1" xr:uid="{00000000-0005-0000-0000-0000E87A0000}"/>
    <cellStyle name="Note 5 2 5 3 2" xfId="33179" hidden="1" xr:uid="{00000000-0005-0000-0000-0000E97A0000}"/>
    <cellStyle name="Note 5 2 5 3 2" xfId="33517" hidden="1" xr:uid="{00000000-0005-0000-0000-0000EA7A0000}"/>
    <cellStyle name="Note 5 2 5 3 2" xfId="33854" hidden="1" xr:uid="{00000000-0005-0000-0000-0000EB7A0000}"/>
    <cellStyle name="Note 5 6 3 2" xfId="1699" hidden="1" xr:uid="{00000000-0005-0000-0000-0000EC7A0000}"/>
    <cellStyle name="Note 5 6 3 2" xfId="2965" hidden="1" xr:uid="{00000000-0005-0000-0000-0000ED7A0000}"/>
    <cellStyle name="Note 5 6 3 2" xfId="9591" hidden="1" xr:uid="{00000000-0005-0000-0000-0000EE7A0000}"/>
    <cellStyle name="Note 5 6 3 2" xfId="12104" hidden="1" xr:uid="{00000000-0005-0000-0000-0000EF7A0000}"/>
    <cellStyle name="Note 5 6 3 2" xfId="15842" hidden="1" xr:uid="{00000000-0005-0000-0000-0000F07A0000}"/>
    <cellStyle name="Note 5 6 3 2" xfId="18210" hidden="1" xr:uid="{00000000-0005-0000-0000-0000F17A0000}"/>
    <cellStyle name="Note 5 6 3 2" xfId="21479" hidden="1" xr:uid="{00000000-0005-0000-0000-0000F27A0000}"/>
    <cellStyle name="Note 5 6 3 2" xfId="24663" hidden="1" xr:uid="{00000000-0005-0000-0000-0000F37A0000}"/>
    <cellStyle name="Note 5 6 3 2" xfId="28834" hidden="1" xr:uid="{00000000-0005-0000-0000-0000F47A0000}"/>
    <cellStyle name="Note 5 6 3 2" xfId="28949" hidden="1" xr:uid="{00000000-0005-0000-0000-0000F57A0000}"/>
    <cellStyle name="Note 5 6 3 2" xfId="29672" hidden="1" xr:uid="{00000000-0005-0000-0000-0000F67A0000}"/>
    <cellStyle name="Note 5 6 3 2" xfId="29845" hidden="1" xr:uid="{00000000-0005-0000-0000-0000F77A0000}"/>
    <cellStyle name="Note 5 6 3 2" xfId="30238" hidden="1" xr:uid="{00000000-0005-0000-0000-0000F87A0000}"/>
    <cellStyle name="Note 5 6 3 2" xfId="30386" hidden="1" xr:uid="{00000000-0005-0000-0000-0000F97A0000}"/>
    <cellStyle name="Note 5 6 3 2" xfId="30724" hidden="1" xr:uid="{00000000-0005-0000-0000-0000FA7A0000}"/>
    <cellStyle name="Note 5 6 3 2" xfId="31061" hidden="1" xr:uid="{00000000-0005-0000-0000-0000FB7A0000}"/>
    <cellStyle name="Note 5 6 3 2" xfId="31626" hidden="1" xr:uid="{00000000-0005-0000-0000-0000FC7A0000}"/>
    <cellStyle name="Note 5 6 3 2" xfId="31741" hidden="1" xr:uid="{00000000-0005-0000-0000-0000FD7A0000}"/>
    <cellStyle name="Note 5 6 3 2" xfId="32464" hidden="1" xr:uid="{00000000-0005-0000-0000-0000FE7A0000}"/>
    <cellStyle name="Note 5 6 3 2" xfId="32637" hidden="1" xr:uid="{00000000-0005-0000-0000-0000FF7A0000}"/>
    <cellStyle name="Note 5 6 3 2" xfId="33030" hidden="1" xr:uid="{00000000-0005-0000-0000-0000007B0000}"/>
    <cellStyle name="Note 5 6 3 2" xfId="33178" hidden="1" xr:uid="{00000000-0005-0000-0000-0000017B0000}"/>
    <cellStyle name="Note 5 6 3 2" xfId="33516" hidden="1" xr:uid="{00000000-0005-0000-0000-0000027B0000}"/>
    <cellStyle name="Note 5 6 3 2" xfId="33853" hidden="1" xr:uid="{00000000-0005-0000-0000-0000037B0000}"/>
    <cellStyle name="Note 6 2 2" xfId="1701" hidden="1" xr:uid="{00000000-0005-0000-0000-0000047B0000}"/>
    <cellStyle name="Note 6 2 2" xfId="2967" hidden="1" xr:uid="{00000000-0005-0000-0000-0000057B0000}"/>
    <cellStyle name="Note 6 2 2" xfId="9593" hidden="1" xr:uid="{00000000-0005-0000-0000-0000067B0000}"/>
    <cellStyle name="Note 6 2 2" xfId="12106" hidden="1" xr:uid="{00000000-0005-0000-0000-0000077B0000}"/>
    <cellStyle name="Note 6 2 2" xfId="15844" hidden="1" xr:uid="{00000000-0005-0000-0000-0000087B0000}"/>
    <cellStyle name="Note 6 2 2" xfId="18212" hidden="1" xr:uid="{00000000-0005-0000-0000-0000097B0000}"/>
    <cellStyle name="Note 6 2 2" xfId="21481" hidden="1" xr:uid="{00000000-0005-0000-0000-00000A7B0000}"/>
    <cellStyle name="Note 6 2 2" xfId="24665" hidden="1" xr:uid="{00000000-0005-0000-0000-00000B7B0000}"/>
    <cellStyle name="Note 6 2 2" xfId="28836" hidden="1" xr:uid="{00000000-0005-0000-0000-00000C7B0000}"/>
    <cellStyle name="Note 6 2 2" xfId="28951" hidden="1" xr:uid="{00000000-0005-0000-0000-00000D7B0000}"/>
    <cellStyle name="Note 6 2 2" xfId="29674" hidden="1" xr:uid="{00000000-0005-0000-0000-00000E7B0000}"/>
    <cellStyle name="Note 6 2 2" xfId="29847" hidden="1" xr:uid="{00000000-0005-0000-0000-00000F7B0000}"/>
    <cellStyle name="Note 6 2 2" xfId="30240" hidden="1" xr:uid="{00000000-0005-0000-0000-0000107B0000}"/>
    <cellStyle name="Note 6 2 2" xfId="30388" hidden="1" xr:uid="{00000000-0005-0000-0000-0000117B0000}"/>
    <cellStyle name="Note 6 2 2" xfId="30726" hidden="1" xr:uid="{00000000-0005-0000-0000-0000127B0000}"/>
    <cellStyle name="Note 6 2 2" xfId="31063" hidden="1" xr:uid="{00000000-0005-0000-0000-0000137B0000}"/>
    <cellStyle name="Note 6 2 2" xfId="31628" hidden="1" xr:uid="{00000000-0005-0000-0000-0000147B0000}"/>
    <cellStyle name="Note 6 2 2" xfId="31743" hidden="1" xr:uid="{00000000-0005-0000-0000-0000157B0000}"/>
    <cellStyle name="Note 6 2 2" xfId="32466" hidden="1" xr:uid="{00000000-0005-0000-0000-0000167B0000}"/>
    <cellStyle name="Note 6 2 2" xfId="32639" hidden="1" xr:uid="{00000000-0005-0000-0000-0000177B0000}"/>
    <cellStyle name="Note 6 2 2" xfId="33032" hidden="1" xr:uid="{00000000-0005-0000-0000-0000187B0000}"/>
    <cellStyle name="Note 6 2 2" xfId="33180" hidden="1" xr:uid="{00000000-0005-0000-0000-0000197B0000}"/>
    <cellStyle name="Note 6 2 2" xfId="33518" hidden="1" xr:uid="{00000000-0005-0000-0000-00001A7B0000}"/>
    <cellStyle name="Note 6 2 2" xfId="33855" hidden="1" xr:uid="{00000000-0005-0000-0000-00001B7B0000}"/>
    <cellStyle name="Note 6 3" xfId="1640" hidden="1" xr:uid="{00000000-0005-0000-0000-00001C7B0000}"/>
    <cellStyle name="Note 6 3" xfId="2906" hidden="1" xr:uid="{00000000-0005-0000-0000-00001D7B0000}"/>
    <cellStyle name="Note 6 3" xfId="9532" hidden="1" xr:uid="{00000000-0005-0000-0000-00001E7B0000}"/>
    <cellStyle name="Note 6 3" xfId="12045" hidden="1" xr:uid="{00000000-0005-0000-0000-00001F7B0000}"/>
    <cellStyle name="Note 6 3" xfId="15783" hidden="1" xr:uid="{00000000-0005-0000-0000-0000207B0000}"/>
    <cellStyle name="Note 6 3" xfId="18151" hidden="1" xr:uid="{00000000-0005-0000-0000-0000217B0000}"/>
    <cellStyle name="Note 6 3" xfId="21420" hidden="1" xr:uid="{00000000-0005-0000-0000-0000227B0000}"/>
    <cellStyle name="Note 6 3" xfId="24604" hidden="1" xr:uid="{00000000-0005-0000-0000-0000237B0000}"/>
    <cellStyle name="Note 6 3" xfId="28775" hidden="1" xr:uid="{00000000-0005-0000-0000-0000247B0000}"/>
    <cellStyle name="Note 6 3" xfId="28890" hidden="1" xr:uid="{00000000-0005-0000-0000-0000257B0000}"/>
    <cellStyle name="Note 6 3" xfId="29613" hidden="1" xr:uid="{00000000-0005-0000-0000-0000267B0000}"/>
    <cellStyle name="Note 6 3" xfId="29786" hidden="1" xr:uid="{00000000-0005-0000-0000-0000277B0000}"/>
    <cellStyle name="Note 6 3" xfId="30179" hidden="1" xr:uid="{00000000-0005-0000-0000-0000287B0000}"/>
    <cellStyle name="Note 6 3" xfId="30327" hidden="1" xr:uid="{00000000-0005-0000-0000-0000297B0000}"/>
    <cellStyle name="Note 6 3" xfId="30665" hidden="1" xr:uid="{00000000-0005-0000-0000-00002A7B0000}"/>
    <cellStyle name="Note 6 3" xfId="31002" hidden="1" xr:uid="{00000000-0005-0000-0000-00002B7B0000}"/>
    <cellStyle name="Note 6 3" xfId="31567" hidden="1" xr:uid="{00000000-0005-0000-0000-00002C7B0000}"/>
    <cellStyle name="Note 6 3" xfId="31682" hidden="1" xr:uid="{00000000-0005-0000-0000-00002D7B0000}"/>
    <cellStyle name="Note 6 3" xfId="32405" hidden="1" xr:uid="{00000000-0005-0000-0000-00002E7B0000}"/>
    <cellStyle name="Note 6 3" xfId="32578" hidden="1" xr:uid="{00000000-0005-0000-0000-00002F7B0000}"/>
    <cellStyle name="Note 6 3" xfId="32971" hidden="1" xr:uid="{00000000-0005-0000-0000-0000307B0000}"/>
    <cellStyle name="Note 6 3" xfId="33119" hidden="1" xr:uid="{00000000-0005-0000-0000-0000317B0000}"/>
    <cellStyle name="Note 6 3" xfId="33457" hidden="1" xr:uid="{00000000-0005-0000-0000-0000327B0000}"/>
    <cellStyle name="Note 6 3" xfId="33794" hidden="1" xr:uid="{00000000-0005-0000-0000-0000337B0000}"/>
    <cellStyle name="Note 8" xfId="403" hidden="1" xr:uid="{00000000-0005-0000-0000-0000347B0000}"/>
    <cellStyle name="Note 8" xfId="642" hidden="1" xr:uid="{00000000-0005-0000-0000-0000357B0000}"/>
    <cellStyle name="Note 8" xfId="979" hidden="1" xr:uid="{00000000-0005-0000-0000-0000367B0000}"/>
    <cellStyle name="Note 8" xfId="1321" hidden="1" xr:uid="{00000000-0005-0000-0000-0000377B0000}"/>
    <cellStyle name="Note 8" xfId="6530" hidden="1" xr:uid="{00000000-0005-0000-0000-0000387B0000}"/>
    <cellStyle name="Note 8" xfId="6869" hidden="1" xr:uid="{00000000-0005-0000-0000-0000397B0000}"/>
    <cellStyle name="Note 8" xfId="7213" hidden="1" xr:uid="{00000000-0005-0000-0000-00003A7B0000}"/>
    <cellStyle name="Note 8" xfId="5019" hidden="1" xr:uid="{00000000-0005-0000-0000-00003B7B0000}"/>
    <cellStyle name="Note 8" xfId="4174" hidden="1" xr:uid="{00000000-0005-0000-0000-00003C7B0000}"/>
    <cellStyle name="Note 8" xfId="4738" hidden="1" xr:uid="{00000000-0005-0000-0000-00003D7B0000}"/>
    <cellStyle name="Note 8" xfId="11106" hidden="1" xr:uid="{00000000-0005-0000-0000-00003E7B0000}"/>
    <cellStyle name="Note 8" xfId="13308" hidden="1" xr:uid="{00000000-0005-0000-0000-00003F7B0000}"/>
    <cellStyle name="Note 8" xfId="13650" hidden="1" xr:uid="{00000000-0005-0000-0000-0000407B0000}"/>
    <cellStyle name="Note 8" xfId="4697" hidden="1" xr:uid="{00000000-0005-0000-0000-0000417B0000}"/>
    <cellStyle name="Note 8" xfId="8404" hidden="1" xr:uid="{00000000-0005-0000-0000-0000427B0000}"/>
    <cellStyle name="Note 8" xfId="10798" hidden="1" xr:uid="{00000000-0005-0000-0000-0000437B0000}"/>
    <cellStyle name="Note 8" xfId="17258" hidden="1" xr:uid="{00000000-0005-0000-0000-0000447B0000}"/>
    <cellStyle name="Note 8" xfId="19391" hidden="1" xr:uid="{00000000-0005-0000-0000-0000457B0000}"/>
    <cellStyle name="Note 8" xfId="19733" hidden="1" xr:uid="{00000000-0005-0000-0000-0000467B0000}"/>
    <cellStyle name="Note 8" xfId="20541" hidden="1" xr:uid="{00000000-0005-0000-0000-0000477B0000}"/>
    <cellStyle name="Note 8" xfId="22644" hidden="1" xr:uid="{00000000-0005-0000-0000-0000487B0000}"/>
    <cellStyle name="Note 8" xfId="22986" hidden="1" xr:uid="{00000000-0005-0000-0000-0000497B0000}"/>
    <cellStyle name="Note 8" xfId="23739" hidden="1" xr:uid="{00000000-0005-0000-0000-00004A7B0000}"/>
    <cellStyle name="Note 8" xfId="25810" hidden="1" xr:uid="{00000000-0005-0000-0000-00004B7B0000}"/>
    <cellStyle name="Note 8" xfId="28451" hidden="1" xr:uid="{00000000-0005-0000-0000-00004C7B0000}"/>
    <cellStyle name="Note 8" xfId="28537" hidden="1" xr:uid="{00000000-0005-0000-0000-00004D7B0000}"/>
    <cellStyle name="Note 8" xfId="28615" hidden="1" xr:uid="{00000000-0005-0000-0000-00004E7B0000}"/>
    <cellStyle name="Note 8" xfId="28693" hidden="1" xr:uid="{00000000-0005-0000-0000-00004F7B0000}"/>
    <cellStyle name="Note 8" xfId="29275" hidden="1" xr:uid="{00000000-0005-0000-0000-0000507B0000}"/>
    <cellStyle name="Note 8" xfId="29354" hidden="1" xr:uid="{00000000-0005-0000-0000-0000517B0000}"/>
    <cellStyle name="Note 8" xfId="29433" hidden="1" xr:uid="{00000000-0005-0000-0000-0000527B0000}"/>
    <cellStyle name="Note 8" xfId="29086" hidden="1" xr:uid="{00000000-0005-0000-0000-0000537B0000}"/>
    <cellStyle name="Note 8" xfId="28993" hidden="1" xr:uid="{00000000-0005-0000-0000-0000547B0000}"/>
    <cellStyle name="Note 8" xfId="29047" hidden="1" xr:uid="{00000000-0005-0000-0000-0000557B0000}"/>
    <cellStyle name="Note 8" xfId="29748" hidden="1" xr:uid="{00000000-0005-0000-0000-0000567B0000}"/>
    <cellStyle name="Note 8" xfId="29949" hidden="1" xr:uid="{00000000-0005-0000-0000-0000577B0000}"/>
    <cellStyle name="Note 8" xfId="30027" hidden="1" xr:uid="{00000000-0005-0000-0000-0000587B0000}"/>
    <cellStyle name="Note 8" xfId="29041" hidden="1" xr:uid="{00000000-0005-0000-0000-0000597B0000}"/>
    <cellStyle name="Note 8" xfId="29573" hidden="1" xr:uid="{00000000-0005-0000-0000-00005A7B0000}"/>
    <cellStyle name="Note 8" xfId="29733" hidden="1" xr:uid="{00000000-0005-0000-0000-00005B7B0000}"/>
    <cellStyle name="Note 8" xfId="30296" hidden="1" xr:uid="{00000000-0005-0000-0000-00005C7B0000}"/>
    <cellStyle name="Note 8" xfId="30481" hidden="1" xr:uid="{00000000-0005-0000-0000-00005D7B0000}"/>
    <cellStyle name="Note 8" xfId="30559" hidden="1" xr:uid="{00000000-0005-0000-0000-00005E7B0000}"/>
    <cellStyle name="Note 8" xfId="30638" hidden="1" xr:uid="{00000000-0005-0000-0000-00005F7B0000}"/>
    <cellStyle name="Note 8" xfId="30818" hidden="1" xr:uid="{00000000-0005-0000-0000-0000607B0000}"/>
    <cellStyle name="Note 8" xfId="30896" hidden="1" xr:uid="{00000000-0005-0000-0000-0000617B0000}"/>
    <cellStyle name="Note 8" xfId="30975" hidden="1" xr:uid="{00000000-0005-0000-0000-0000627B0000}"/>
    <cellStyle name="Note 8" xfId="31155" hidden="1" xr:uid="{00000000-0005-0000-0000-0000637B0000}"/>
    <cellStyle name="Note 8" xfId="31243" hidden="1" xr:uid="{00000000-0005-0000-0000-0000647B0000}"/>
    <cellStyle name="Note 8" xfId="31329" hidden="1" xr:uid="{00000000-0005-0000-0000-0000657B0000}"/>
    <cellStyle name="Note 8" xfId="31407" hidden="1" xr:uid="{00000000-0005-0000-0000-0000667B0000}"/>
    <cellStyle name="Note 8" xfId="31485" hidden="1" xr:uid="{00000000-0005-0000-0000-0000677B0000}"/>
    <cellStyle name="Note 8" xfId="32067" hidden="1" xr:uid="{00000000-0005-0000-0000-0000687B0000}"/>
    <cellStyle name="Note 8" xfId="32146" hidden="1" xr:uid="{00000000-0005-0000-0000-0000697B0000}"/>
    <cellStyle name="Note 8" xfId="32225" hidden="1" xr:uid="{00000000-0005-0000-0000-00006A7B0000}"/>
    <cellStyle name="Note 8" xfId="31878" hidden="1" xr:uid="{00000000-0005-0000-0000-00006B7B0000}"/>
    <cellStyle name="Note 8" xfId="31785" hidden="1" xr:uid="{00000000-0005-0000-0000-00006C7B0000}"/>
    <cellStyle name="Note 8" xfId="31839" hidden="1" xr:uid="{00000000-0005-0000-0000-00006D7B0000}"/>
    <cellStyle name="Note 8" xfId="32540" hidden="1" xr:uid="{00000000-0005-0000-0000-00006E7B0000}"/>
    <cellStyle name="Note 8" xfId="32741" hidden="1" xr:uid="{00000000-0005-0000-0000-00006F7B0000}"/>
    <cellStyle name="Note 8" xfId="32819" hidden="1" xr:uid="{00000000-0005-0000-0000-0000707B0000}"/>
    <cellStyle name="Note 8" xfId="31833" hidden="1" xr:uid="{00000000-0005-0000-0000-0000717B0000}"/>
    <cellStyle name="Note 8" xfId="32365" hidden="1" xr:uid="{00000000-0005-0000-0000-0000727B0000}"/>
    <cellStyle name="Note 8" xfId="32525" hidden="1" xr:uid="{00000000-0005-0000-0000-0000737B0000}"/>
    <cellStyle name="Note 8" xfId="33088" hidden="1" xr:uid="{00000000-0005-0000-0000-0000747B0000}"/>
    <cellStyle name="Note 8" xfId="33273" hidden="1" xr:uid="{00000000-0005-0000-0000-0000757B0000}"/>
    <cellStyle name="Note 8" xfId="33351" hidden="1" xr:uid="{00000000-0005-0000-0000-0000767B0000}"/>
    <cellStyle name="Note 8" xfId="33430" hidden="1" xr:uid="{00000000-0005-0000-0000-0000777B0000}"/>
    <cellStyle name="Note 8" xfId="33610" hidden="1" xr:uid="{00000000-0005-0000-0000-0000787B0000}"/>
    <cellStyle name="Note 8" xfId="33688" hidden="1" xr:uid="{00000000-0005-0000-0000-0000797B0000}"/>
    <cellStyle name="Note 8" xfId="33767" hidden="1" xr:uid="{00000000-0005-0000-0000-00007A7B0000}"/>
    <cellStyle name="Note 8" xfId="33947" hidden="1" xr:uid="{00000000-0005-0000-0000-00007B7B0000}"/>
    <cellStyle name="Note 9" xfId="451" hidden="1" xr:uid="{00000000-0005-0000-0000-00007C7B0000}"/>
    <cellStyle name="Note 9" xfId="438" hidden="1" xr:uid="{00000000-0005-0000-0000-00007D7B0000}"/>
    <cellStyle name="Note 9" xfId="725" hidden="1" xr:uid="{00000000-0005-0000-0000-00007E7B0000}"/>
    <cellStyle name="Note 9" xfId="1280" hidden="1" xr:uid="{00000000-0005-0000-0000-00007F7B0000}"/>
    <cellStyle name="Note 9" xfId="6376" hidden="1" xr:uid="{00000000-0005-0000-0000-0000807B0000}"/>
    <cellStyle name="Note 9" xfId="6614" hidden="1" xr:uid="{00000000-0005-0000-0000-0000817B0000}"/>
    <cellStyle name="Note 9" xfId="7171" hidden="1" xr:uid="{00000000-0005-0000-0000-0000827B0000}"/>
    <cellStyle name="Note 9" xfId="7812" hidden="1" xr:uid="{00000000-0005-0000-0000-0000837B0000}"/>
    <cellStyle name="Note 9" xfId="10696" hidden="1" xr:uid="{00000000-0005-0000-0000-0000847B0000}"/>
    <cellStyle name="Note 9" xfId="5564" hidden="1" xr:uid="{00000000-0005-0000-0000-0000857B0000}"/>
    <cellStyle name="Note 9" xfId="10796" hidden="1" xr:uid="{00000000-0005-0000-0000-0000867B0000}"/>
    <cellStyle name="Note 9" xfId="5653" hidden="1" xr:uid="{00000000-0005-0000-0000-0000877B0000}"/>
    <cellStyle name="Note 9" xfId="13609" hidden="1" xr:uid="{00000000-0005-0000-0000-0000887B0000}"/>
    <cellStyle name="Note 9" xfId="14189" hidden="1" xr:uid="{00000000-0005-0000-0000-0000897B0000}"/>
    <cellStyle name="Note 9" xfId="16906" hidden="1" xr:uid="{00000000-0005-0000-0000-00008A7B0000}"/>
    <cellStyle name="Note 9" xfId="6010" hidden="1" xr:uid="{00000000-0005-0000-0000-00008B7B0000}"/>
    <cellStyle name="Note 9" xfId="16996" hidden="1" xr:uid="{00000000-0005-0000-0000-00008C7B0000}"/>
    <cellStyle name="Note 9" xfId="7900" hidden="1" xr:uid="{00000000-0005-0000-0000-00008D7B0000}"/>
    <cellStyle name="Note 9" xfId="19692" hidden="1" xr:uid="{00000000-0005-0000-0000-00008E7B0000}"/>
    <cellStyle name="Note 9" xfId="5427" hidden="1" xr:uid="{00000000-0005-0000-0000-00008F7B0000}"/>
    <cellStyle name="Note 9" xfId="9442" hidden="1" xr:uid="{00000000-0005-0000-0000-0000907B0000}"/>
    <cellStyle name="Note 9" xfId="22945" hidden="1" xr:uid="{00000000-0005-0000-0000-0000917B0000}"/>
    <cellStyle name="Note 9" xfId="18108" hidden="1" xr:uid="{00000000-0005-0000-0000-0000927B0000}"/>
    <cellStyle name="Note 9" xfId="14118" hidden="1" xr:uid="{00000000-0005-0000-0000-0000937B0000}"/>
    <cellStyle name="Note 9" xfId="28468" hidden="1" xr:uid="{00000000-0005-0000-0000-0000947B0000}"/>
    <cellStyle name="Note 9" xfId="28467" hidden="1" xr:uid="{00000000-0005-0000-0000-0000957B0000}"/>
    <cellStyle name="Note 9" xfId="28545" hidden="1" xr:uid="{00000000-0005-0000-0000-0000967B0000}"/>
    <cellStyle name="Note 9" xfId="28686" hidden="1" xr:uid="{00000000-0005-0000-0000-0000977B0000}"/>
    <cellStyle name="Note 9" xfId="29270" hidden="1" xr:uid="{00000000-0005-0000-0000-0000987B0000}"/>
    <cellStyle name="Note 9" xfId="29284" hidden="1" xr:uid="{00000000-0005-0000-0000-0000997B0000}"/>
    <cellStyle name="Note 9" xfId="29425" hidden="1" xr:uid="{00000000-0005-0000-0000-00009A7B0000}"/>
    <cellStyle name="Note 9" xfId="29530" hidden="1" xr:uid="{00000000-0005-0000-0000-00009B7B0000}"/>
    <cellStyle name="Note 9" xfId="29713" hidden="1" xr:uid="{00000000-0005-0000-0000-00009C7B0000}"/>
    <cellStyle name="Note 9" xfId="29162" hidden="1" xr:uid="{00000000-0005-0000-0000-00009D7B0000}"/>
    <cellStyle name="Note 9" xfId="29732" hidden="1" xr:uid="{00000000-0005-0000-0000-00009E7B0000}"/>
    <cellStyle name="Note 9" xfId="29171" hidden="1" xr:uid="{00000000-0005-0000-0000-00009F7B0000}"/>
    <cellStyle name="Note 9" xfId="30020" hidden="1" xr:uid="{00000000-0005-0000-0000-0000A07B0000}"/>
    <cellStyle name="Note 9" xfId="30118" hidden="1" xr:uid="{00000000-0005-0000-0000-0000A17B0000}"/>
    <cellStyle name="Note 9" xfId="30273" hidden="1" xr:uid="{00000000-0005-0000-0000-0000A27B0000}"/>
    <cellStyle name="Note 9" xfId="29214" hidden="1" xr:uid="{00000000-0005-0000-0000-0000A37B0000}"/>
    <cellStyle name="Note 9" xfId="30290" hidden="1" xr:uid="{00000000-0005-0000-0000-0000A47B0000}"/>
    <cellStyle name="Note 9" xfId="29537" hidden="1" xr:uid="{00000000-0005-0000-0000-0000A57B0000}"/>
    <cellStyle name="Note 9" xfId="30552" hidden="1" xr:uid="{00000000-0005-0000-0000-0000A67B0000}"/>
    <cellStyle name="Note 9" xfId="29139" hidden="1" xr:uid="{00000000-0005-0000-0000-0000A77B0000}"/>
    <cellStyle name="Note 9" xfId="29596" hidden="1" xr:uid="{00000000-0005-0000-0000-0000A87B0000}"/>
    <cellStyle name="Note 9" xfId="30889" hidden="1" xr:uid="{00000000-0005-0000-0000-0000A97B0000}"/>
    <cellStyle name="Note 9" xfId="30312" hidden="1" xr:uid="{00000000-0005-0000-0000-0000AA7B0000}"/>
    <cellStyle name="Note 9" xfId="30109" hidden="1" xr:uid="{00000000-0005-0000-0000-0000AB7B0000}"/>
    <cellStyle name="Note 9" xfId="31260" hidden="1" xr:uid="{00000000-0005-0000-0000-0000AC7B0000}"/>
    <cellStyle name="Note 9" xfId="31259" hidden="1" xr:uid="{00000000-0005-0000-0000-0000AD7B0000}"/>
    <cellStyle name="Note 9" xfId="31337" hidden="1" xr:uid="{00000000-0005-0000-0000-0000AE7B0000}"/>
    <cellStyle name="Note 9" xfId="31478" hidden="1" xr:uid="{00000000-0005-0000-0000-0000AF7B0000}"/>
    <cellStyle name="Note 9" xfId="32062" hidden="1" xr:uid="{00000000-0005-0000-0000-0000B07B0000}"/>
    <cellStyle name="Note 9" xfId="32076" hidden="1" xr:uid="{00000000-0005-0000-0000-0000B17B0000}"/>
    <cellStyle name="Note 9" xfId="32217" hidden="1" xr:uid="{00000000-0005-0000-0000-0000B27B0000}"/>
    <cellStyle name="Note 9" xfId="32322" hidden="1" xr:uid="{00000000-0005-0000-0000-0000B37B0000}"/>
    <cellStyle name="Note 9" xfId="32505" hidden="1" xr:uid="{00000000-0005-0000-0000-0000B47B0000}"/>
    <cellStyle name="Note 9" xfId="31954" hidden="1" xr:uid="{00000000-0005-0000-0000-0000B57B0000}"/>
    <cellStyle name="Note 9" xfId="32524" hidden="1" xr:uid="{00000000-0005-0000-0000-0000B67B0000}"/>
    <cellStyle name="Note 9" xfId="31963" hidden="1" xr:uid="{00000000-0005-0000-0000-0000B77B0000}"/>
    <cellStyle name="Note 9" xfId="32812" hidden="1" xr:uid="{00000000-0005-0000-0000-0000B87B0000}"/>
    <cellStyle name="Note 9" xfId="32910" hidden="1" xr:uid="{00000000-0005-0000-0000-0000B97B0000}"/>
    <cellStyle name="Note 9" xfId="33065" hidden="1" xr:uid="{00000000-0005-0000-0000-0000BA7B0000}"/>
    <cellStyle name="Note 9" xfId="32006" hidden="1" xr:uid="{00000000-0005-0000-0000-0000BB7B0000}"/>
    <cellStyle name="Note 9" xfId="33082" hidden="1" xr:uid="{00000000-0005-0000-0000-0000BC7B0000}"/>
    <cellStyle name="Note 9" xfId="32329" hidden="1" xr:uid="{00000000-0005-0000-0000-0000BD7B0000}"/>
    <cellStyle name="Note 9" xfId="33344" hidden="1" xr:uid="{00000000-0005-0000-0000-0000BE7B0000}"/>
    <cellStyle name="Note 9" xfId="31931" hidden="1" xr:uid="{00000000-0005-0000-0000-0000BF7B0000}"/>
    <cellStyle name="Note 9" xfId="32388" hidden="1" xr:uid="{00000000-0005-0000-0000-0000C07B0000}"/>
    <cellStyle name="Note 9" xfId="33681" hidden="1" xr:uid="{00000000-0005-0000-0000-0000C17B0000}"/>
    <cellStyle name="Note 9" xfId="33104" hidden="1" xr:uid="{00000000-0005-0000-0000-0000C27B0000}"/>
    <cellStyle name="Note 9" xfId="32901" hidden="1" xr:uid="{00000000-0005-0000-0000-0000C37B0000}"/>
    <cellStyle name="Output" xfId="12" builtinId="21" customBuiltin="1"/>
    <cellStyle name="Percent" xfId="6" builtinId="5" hidden="1"/>
    <cellStyle name="Percent" xfId="57" builtinId="5" hidden="1"/>
    <cellStyle name="Percent" xfId="133" builtinId="5" hidden="1"/>
    <cellStyle name="Percent" xfId="177" builtinId="5" hidden="1"/>
    <cellStyle name="Percent" xfId="247" builtinId="5" hidden="1"/>
    <cellStyle name="Percent" xfId="285" builtinId="5" hidden="1"/>
    <cellStyle name="Percent" xfId="354" builtinId="5" hidden="1"/>
    <cellStyle name="Percent" xfId="3905" builtinId="5" hidden="1"/>
    <cellStyle name="Percent" xfId="3975" builtinId="5" hidden="1"/>
    <cellStyle name="Percent" xfId="4013" builtinId="5" hidden="1"/>
    <cellStyle name="Percent" xfId="4109" builtinId="5" hidden="1"/>
    <cellStyle name="Percent" xfId="8242" builtinId="5" hidden="1"/>
    <cellStyle name="Percent" xfId="6110" builtinId="5" hidden="1"/>
    <cellStyle name="Percent" xfId="8345" builtinId="5" hidden="1"/>
    <cellStyle name="Percent" xfId="10571" builtinId="5" hidden="1"/>
    <cellStyle name="Percent" xfId="4549" builtinId="5" hidden="1"/>
    <cellStyle name="Percent" xfId="8525" builtinId="5" hidden="1"/>
    <cellStyle name="Percent" xfId="8297" builtinId="5" hidden="1"/>
    <cellStyle name="Percent" xfId="5645" builtinId="5" hidden="1"/>
    <cellStyle name="Percent" xfId="14554" builtinId="5" hidden="1"/>
    <cellStyle name="Percent" xfId="11046" builtinId="5" hidden="1"/>
    <cellStyle name="Percent" xfId="14638" builtinId="5" hidden="1"/>
    <cellStyle name="Percent" xfId="16806" builtinId="5" hidden="1"/>
    <cellStyle name="Percent" xfId="7732" builtinId="5" hidden="1"/>
    <cellStyle name="Percent" xfId="14797" builtinId="5" hidden="1"/>
    <cellStyle name="Percent" xfId="14598" builtinId="5" hidden="1"/>
    <cellStyle name="Percent" xfId="6058" builtinId="5" hidden="1"/>
    <cellStyle name="Percent" xfId="19110" builtinId="5" hidden="1"/>
    <cellStyle name="Percent" xfId="8315" builtinId="5" hidden="1"/>
    <cellStyle name="Percent" xfId="6156" builtinId="5" hidden="1"/>
    <cellStyle name="Percent" xfId="17783" builtinId="5" hidden="1"/>
    <cellStyle name="Percent" xfId="22364" builtinId="5" hidden="1"/>
    <cellStyle name="Percent" xfId="18504" builtinId="5" hidden="1"/>
    <cellStyle name="Percent" xfId="16920" builtinId="5" hidden="1"/>
    <cellStyle name="Percent" xfId="28445" xr:uid="{00000000-0005-0000-0000-0000E87B0000}"/>
    <cellStyle name="Percent [0]" xfId="127" xr:uid="{00000000-0005-0000-0000-0000E97B0000}"/>
    <cellStyle name="Percent [1]" xfId="48" xr:uid="{00000000-0005-0000-0000-0000EB7B0000}"/>
    <cellStyle name="Percent [2]" xfId="44" xr:uid="{00000000-0005-0000-0000-0000ED7B0000}"/>
    <cellStyle name="Percent [3]" xfId="50" xr:uid="{00000000-0005-0000-0000-0000EF7B0000}"/>
    <cellStyle name="Rt border" xfId="28444" xr:uid="{C8F2665A-897E-456C-9933-F7D19FBB33FF}"/>
    <cellStyle name="Rt margin" xfId="92" xr:uid="{00000000-0005-0000-0000-0000F27B0000}"/>
    <cellStyle name="Rt margin 2" xfId="34033" xr:uid="{AB7D7CDE-C0BF-4CDC-960D-29B03AEF8DF6}"/>
    <cellStyle name="Sum" xfId="28442" xr:uid="{00000000-0005-0000-0000-0000F47B0000}"/>
    <cellStyle name="Text" xfId="45" xr:uid="{00000000-0005-0000-0000-0000F57B0000}"/>
    <cellStyle name="Text 2" xfId="34034" xr:uid="{05E107EA-F8ED-40D9-9601-299C01A9ED20}"/>
    <cellStyle name="Title" xfId="1" builtinId="15" customBuiltin="1"/>
    <cellStyle name="Total" xfId="19" builtinId="25" hidden="1" customBuiltin="1"/>
    <cellStyle name="Total" xfId="67" builtinId="25" hidden="1" customBuiltin="1"/>
    <cellStyle name="Total" xfId="102" builtinId="25" hidden="1" customBuiltin="1"/>
    <cellStyle name="Total" xfId="145" builtinId="25" hidden="1" customBuiltin="1"/>
    <cellStyle name="Total" xfId="187" builtinId="25" hidden="1" customBuiltin="1"/>
    <cellStyle name="Total" xfId="221" builtinId="25" hidden="1" customBuiltin="1"/>
    <cellStyle name="Total" xfId="258" builtinId="25" hidden="1" customBuiltin="1"/>
    <cellStyle name="Total" xfId="295" builtinId="25" hidden="1" customBuiltin="1"/>
    <cellStyle name="Total" xfId="329" builtinId="25" hidden="1" customBuiltin="1"/>
    <cellStyle name="Total" xfId="364" builtinId="25" hidden="1" customBuiltin="1"/>
    <cellStyle name="Total" xfId="452" builtinId="25" hidden="1" customBuiltin="1"/>
    <cellStyle name="Total" xfId="486" builtinId="25" hidden="1" customBuiltin="1"/>
    <cellStyle name="Total" xfId="522" builtinId="25" hidden="1" customBuiltin="1"/>
    <cellStyle name="Total" xfId="558" builtinId="25" hidden="1" customBuiltin="1"/>
    <cellStyle name="Total" xfId="592" builtinId="25" hidden="1" customBuiltin="1"/>
    <cellStyle name="Total" xfId="391" builtinId="25" hidden="1" customBuiltin="1"/>
    <cellStyle name="Total" xfId="643" builtinId="25" hidden="1" customBuiltin="1"/>
    <cellStyle name="Total" xfId="677" builtinId="25" hidden="1" customBuiltin="1"/>
    <cellStyle name="Total" xfId="715" builtinId="25" hidden="1" customBuiltin="1"/>
    <cellStyle name="Total" xfId="750" builtinId="25" hidden="1" customBuiltin="1"/>
    <cellStyle name="Total" xfId="784" builtinId="25" hidden="1" customBuiltin="1"/>
    <cellStyle name="Total" xfId="433" builtinId="25" hidden="1" customBuiltin="1"/>
    <cellStyle name="Total" xfId="805" builtinId="25" hidden="1" customBuiltin="1"/>
    <cellStyle name="Total" xfId="404" builtinId="25" hidden="1" customBuiltin="1"/>
    <cellStyle name="Total" xfId="846" builtinId="25" hidden="1" customBuiltin="1"/>
    <cellStyle name="Total" xfId="882" builtinId="25" hidden="1" customBuiltin="1"/>
    <cellStyle name="Total" xfId="917" builtinId="25" hidden="1" customBuiltin="1"/>
    <cellStyle name="Total" xfId="808" builtinId="25" hidden="1" customBuiltin="1"/>
    <cellStyle name="Total" xfId="980" builtinId="25" hidden="1" customBuiltin="1"/>
    <cellStyle name="Total" xfId="1013" builtinId="25" hidden="1" customBuiltin="1"/>
    <cellStyle name="Total" xfId="1048" builtinId="25" hidden="1" customBuiltin="1"/>
    <cellStyle name="Total" xfId="1081" builtinId="25" hidden="1" customBuiltin="1"/>
    <cellStyle name="Total" xfId="1111" builtinId="25" hidden="1" customBuiltin="1"/>
    <cellStyle name="Total" xfId="692" builtinId="25" hidden="1" customBuiltin="1"/>
    <cellStyle name="Total" xfId="1130" builtinId="25" hidden="1" customBuiltin="1"/>
    <cellStyle name="Total" xfId="393" builtinId="25" hidden="1" customBuiltin="1"/>
    <cellStyle name="Total" xfId="1167" builtinId="25" hidden="1" customBuiltin="1"/>
    <cellStyle name="Total" xfId="1203" builtinId="25" hidden="1" customBuiltin="1"/>
    <cellStyle name="Total" xfId="1237" builtinId="25" hidden="1" customBuiltin="1"/>
    <cellStyle name="Total" xfId="1277" builtinId="25" hidden="1" customBuiltin="1"/>
    <cellStyle name="Total" xfId="1322" builtinId="25" hidden="1" customBuiltin="1"/>
    <cellStyle name="Total" xfId="1355" builtinId="25" hidden="1" customBuiltin="1"/>
    <cellStyle name="Total" xfId="1390" builtinId="25" hidden="1" customBuiltin="1"/>
    <cellStyle name="Total" xfId="1423" builtinId="25" hidden="1" customBuiltin="1"/>
    <cellStyle name="Total" xfId="1453" builtinId="25" hidden="1" customBuiltin="1"/>
    <cellStyle name="Total" xfId="1262" builtinId="25" hidden="1" customBuiltin="1"/>
    <cellStyle name="Total" xfId="1472" builtinId="25" hidden="1" customBuiltin="1"/>
    <cellStyle name="Total" xfId="1279" builtinId="25" hidden="1" customBuiltin="1"/>
    <cellStyle name="Total" xfId="1509" builtinId="25" hidden="1" customBuiltin="1"/>
    <cellStyle name="Total" xfId="1545" builtinId="25" hidden="1" customBuiltin="1"/>
    <cellStyle name="Total" xfId="1579" builtinId="25" hidden="1" customBuiltin="1"/>
    <cellStyle name="Total" xfId="1614" builtinId="25" hidden="1" customBuiltin="1"/>
    <cellStyle name="Total" xfId="1734" builtinId="25" hidden="1" customBuiltin="1"/>
    <cellStyle name="Total" xfId="1755" builtinId="25" hidden="1" customBuiltin="1"/>
    <cellStyle name="Total" xfId="1777" builtinId="25" hidden="1" customBuiltin="1"/>
    <cellStyle name="Total" xfId="1799" builtinId="25" hidden="1" customBuiltin="1"/>
    <cellStyle name="Total" xfId="1820" builtinId="25" hidden="1" customBuiltin="1"/>
    <cellStyle name="Total" xfId="1845" builtinId="25" hidden="1" customBuiltin="1"/>
    <cellStyle name="Total" xfId="2024" builtinId="25" hidden="1" customBuiltin="1"/>
    <cellStyle name="Total" xfId="2045" builtinId="25" hidden="1" customBuiltin="1"/>
    <cellStyle name="Total" xfId="2068" builtinId="25" hidden="1" customBuiltin="1"/>
    <cellStyle name="Total" xfId="2090" builtinId="25" hidden="1" customBuiltin="1"/>
    <cellStyle name="Total" xfId="2111" builtinId="25" hidden="1" customBuiltin="1"/>
    <cellStyle name="Total" xfId="1983" builtinId="25" hidden="1" customBuiltin="1"/>
    <cellStyle name="Total" xfId="2144" builtinId="25" hidden="1" customBuiltin="1"/>
    <cellStyle name="Total" xfId="2173" builtinId="25" hidden="1" customBuiltin="1"/>
    <cellStyle name="Total" xfId="2208" builtinId="25" hidden="1" customBuiltin="1"/>
    <cellStyle name="Total" xfId="2238" builtinId="25" hidden="1" customBuiltin="1"/>
    <cellStyle name="Total" xfId="2269" builtinId="25" hidden="1" customBuiltin="1"/>
    <cellStyle name="Total" xfId="2009" builtinId="25" hidden="1" customBuiltin="1"/>
    <cellStyle name="Total" xfId="2287" builtinId="25" hidden="1" customBuiltin="1"/>
    <cellStyle name="Total" xfId="1994" builtinId="25" hidden="1" customBuiltin="1"/>
    <cellStyle name="Total" xfId="2314" builtinId="25" hidden="1" customBuiltin="1"/>
    <cellStyle name="Total" xfId="2336" builtinId="25" hidden="1" customBuiltin="1"/>
    <cellStyle name="Total" xfId="2357" builtinId="25" hidden="1" customBuiltin="1"/>
    <cellStyle name="Total" xfId="2289" builtinId="25" hidden="1" customBuiltin="1"/>
    <cellStyle name="Total" xfId="2399" builtinId="25" hidden="1" customBuiltin="1"/>
    <cellStyle name="Total" xfId="2427" builtinId="25" hidden="1" customBuiltin="1"/>
    <cellStyle name="Total" xfId="2459" builtinId="25" hidden="1" customBuiltin="1"/>
    <cellStyle name="Total" xfId="2488" builtinId="25" hidden="1" customBuiltin="1"/>
    <cellStyle name="Total" xfId="2515" builtinId="25" hidden="1" customBuiltin="1"/>
    <cellStyle name="Total" xfId="2187" builtinId="25" hidden="1" customBuiltin="1"/>
    <cellStyle name="Total" xfId="2532" builtinId="25" hidden="1" customBuiltin="1"/>
    <cellStyle name="Total" xfId="1985" builtinId="25" hidden="1" customBuiltin="1"/>
    <cellStyle name="Total" xfId="2555" builtinId="25" hidden="1" customBuiltin="1"/>
    <cellStyle name="Total" xfId="2577" builtinId="25" hidden="1" customBuiltin="1"/>
    <cellStyle name="Total" xfId="2598" builtinId="25" hidden="1" customBuiltin="1"/>
    <cellStyle name="Total" xfId="2623" builtinId="25" hidden="1" customBuiltin="1"/>
    <cellStyle name="Total" xfId="2659" builtinId="25" hidden="1" customBuiltin="1"/>
    <cellStyle name="Total" xfId="2687" builtinId="25" hidden="1" customBuiltin="1"/>
    <cellStyle name="Total" xfId="2719" builtinId="25" hidden="1" customBuiltin="1"/>
    <cellStyle name="Total" xfId="2748" builtinId="25" hidden="1" customBuiltin="1"/>
    <cellStyle name="Total" xfId="2775" builtinId="25" hidden="1" customBuiltin="1"/>
    <cellStyle name="Total" xfId="2611" builtinId="25" hidden="1" customBuiltin="1"/>
    <cellStyle name="Total" xfId="2792" builtinId="25" hidden="1" customBuiltin="1"/>
    <cellStyle name="Total" xfId="2625" builtinId="25" hidden="1" customBuiltin="1"/>
    <cellStyle name="Total" xfId="2815" builtinId="25" hidden="1" customBuiltin="1"/>
    <cellStyle name="Total" xfId="2837" builtinId="25" hidden="1" customBuiltin="1"/>
    <cellStyle name="Total" xfId="2858" builtinId="25" hidden="1" customBuiltin="1"/>
    <cellStyle name="Total" xfId="2880" builtinId="25" hidden="1" customBuiltin="1"/>
    <cellStyle name="Total" xfId="1883" builtinId="25" hidden="1" customBuiltin="1"/>
    <cellStyle name="Total" xfId="1967" builtinId="25" hidden="1" customBuiltin="1"/>
    <cellStyle name="Total" xfId="1835" builtinId="25" hidden="1" customBuiltin="1"/>
    <cellStyle name="Total" xfId="1877" builtinId="25" hidden="1" customBuiltin="1"/>
    <cellStyle name="Total" xfId="1979" builtinId="25" hidden="1" customBuiltin="1"/>
    <cellStyle name="Total" xfId="1834" builtinId="25" hidden="1" customBuiltin="1"/>
    <cellStyle name="Total" xfId="3031" builtinId="25" hidden="1" customBuiltin="1"/>
    <cellStyle name="Total" xfId="3052" builtinId="25" hidden="1" customBuiltin="1"/>
    <cellStyle name="Total" xfId="3075" builtinId="25" hidden="1" customBuiltin="1"/>
    <cellStyle name="Total" xfId="3096" builtinId="25" hidden="1" customBuiltin="1"/>
    <cellStyle name="Total" xfId="3117" builtinId="25" hidden="1" customBuiltin="1"/>
    <cellStyle name="Total" xfId="2992" builtinId="25" hidden="1" customBuiltin="1"/>
    <cellStyle name="Total" xfId="3149" builtinId="25" hidden="1" customBuiltin="1"/>
    <cellStyle name="Total" xfId="3178" builtinId="25" hidden="1" customBuiltin="1"/>
    <cellStyle name="Total" xfId="3213" builtinId="25" hidden="1" customBuiltin="1"/>
    <cellStyle name="Total" xfId="3242" builtinId="25" hidden="1" customBuiltin="1"/>
    <cellStyle name="Total" xfId="3273" builtinId="25" hidden="1" customBuiltin="1"/>
    <cellStyle name="Total" xfId="3017" builtinId="25" hidden="1" customBuiltin="1"/>
    <cellStyle name="Total" xfId="3291" builtinId="25" hidden="1" customBuiltin="1"/>
    <cellStyle name="Total" xfId="3003" builtinId="25" hidden="1" customBuiltin="1"/>
    <cellStyle name="Total" xfId="3318" builtinId="25" hidden="1" customBuiltin="1"/>
    <cellStyle name="Total" xfId="3339" builtinId="25" hidden="1" customBuiltin="1"/>
    <cellStyle name="Total" xfId="3360" builtinId="25" hidden="1" customBuiltin="1"/>
    <cellStyle name="Total" xfId="3293" builtinId="25" hidden="1" customBuiltin="1"/>
    <cellStyle name="Total" xfId="3400" builtinId="25" hidden="1" customBuiltin="1"/>
    <cellStyle name="Total" xfId="3428" builtinId="25" hidden="1" customBuiltin="1"/>
    <cellStyle name="Total" xfId="3460" builtinId="25" hidden="1" customBuiltin="1"/>
    <cellStyle name="Total" xfId="3488" builtinId="25" hidden="1" customBuiltin="1"/>
    <cellStyle name="Total" xfId="3515" builtinId="25" hidden="1" customBuiltin="1"/>
    <cellStyle name="Total" xfId="3192" builtinId="25" hidden="1" customBuiltin="1"/>
    <cellStyle name="Total" xfId="3532" builtinId="25" hidden="1" customBuiltin="1"/>
    <cellStyle name="Total" xfId="2994" builtinId="25" hidden="1" customBuiltin="1"/>
    <cellStyle name="Total" xfId="3555" builtinId="25" hidden="1" customBuiltin="1"/>
    <cellStyle name="Total" xfId="3576" builtinId="25" hidden="1" customBuiltin="1"/>
    <cellStyle name="Total" xfId="3597" builtinId="25" hidden="1" customBuiltin="1"/>
    <cellStyle name="Total" xfId="3622" builtinId="25" hidden="1" customBuiltin="1"/>
    <cellStyle name="Total" xfId="3656" builtinId="25" hidden="1" customBuiltin="1"/>
    <cellStyle name="Total" xfId="3684" builtinId="25" hidden="1" customBuiltin="1"/>
    <cellStyle name="Total" xfId="3716" builtinId="25" hidden="1" customBuiltin="1"/>
    <cellStyle name="Total" xfId="3744" builtinId="25" hidden="1" customBuiltin="1"/>
    <cellStyle name="Total" xfId="3771" builtinId="25" hidden="1" customBuiltin="1"/>
    <cellStyle name="Total" xfId="3610" builtinId="25" hidden="1" customBuiltin="1"/>
    <cellStyle name="Total" xfId="3788" builtinId="25" hidden="1" customBuiltin="1"/>
    <cellStyle name="Total" xfId="3624" builtinId="25" hidden="1" customBuiltin="1"/>
    <cellStyle name="Total" xfId="3811" builtinId="25" hidden="1" customBuiltin="1"/>
    <cellStyle name="Total" xfId="3832" builtinId="25" hidden="1" customBuiltin="1"/>
    <cellStyle name="Total" xfId="3853" builtinId="25" hidden="1" customBuiltin="1"/>
    <cellStyle name="Total" xfId="3874" builtinId="25" hidden="1" customBuiltin="1"/>
    <cellStyle name="Total" xfId="3915" builtinId="25" hidden="1" customBuiltin="1"/>
    <cellStyle name="Total" xfId="3949" builtinId="25" hidden="1" customBuiltin="1"/>
    <cellStyle name="Total" xfId="3986" builtinId="25" hidden="1" customBuiltin="1"/>
    <cellStyle name="Total" xfId="4023" builtinId="25" hidden="1" customBuiltin="1"/>
    <cellStyle name="Total" xfId="4057" builtinId="25" hidden="1" customBuiltin="1"/>
    <cellStyle name="Total" xfId="4255" builtinId="25" hidden="1" customBuiltin="1"/>
    <cellStyle name="Total" xfId="6389" builtinId="25" hidden="1" customBuiltin="1"/>
    <cellStyle name="Total" xfId="6413" builtinId="25" hidden="1" customBuiltin="1"/>
    <cellStyle name="Total" xfId="6443" builtinId="25" hidden="1" customBuiltin="1"/>
    <cellStyle name="Total" xfId="6467" builtinId="25" hidden="1" customBuiltin="1"/>
    <cellStyle name="Total" xfId="6490" builtinId="25" hidden="1" customBuiltin="1"/>
    <cellStyle name="Total" xfId="6337" builtinId="25" hidden="1" customBuiltin="1"/>
    <cellStyle name="Total" xfId="6531" builtinId="25" hidden="1" customBuiltin="1"/>
    <cellStyle name="Total" xfId="6565" builtinId="25" hidden="1" customBuiltin="1"/>
    <cellStyle name="Total" xfId="6603" builtinId="25" hidden="1" customBuiltin="1"/>
    <cellStyle name="Total" xfId="6639" builtinId="25" hidden="1" customBuiltin="1"/>
    <cellStyle name="Total" xfId="6674" builtinId="25" hidden="1" customBuiltin="1"/>
    <cellStyle name="Total" xfId="6371" builtinId="25" hidden="1" customBuiltin="1"/>
    <cellStyle name="Total" xfId="6695" builtinId="25" hidden="1" customBuiltin="1"/>
    <cellStyle name="Total" xfId="6350" builtinId="25" hidden="1" customBuiltin="1"/>
    <cellStyle name="Total" xfId="6736" builtinId="25" hidden="1" customBuiltin="1"/>
    <cellStyle name="Total" xfId="6772" builtinId="25" hidden="1" customBuiltin="1"/>
    <cellStyle name="Total" xfId="6807" builtinId="25" hidden="1" customBuiltin="1"/>
    <cellStyle name="Total" xfId="6698" builtinId="25" hidden="1" customBuiltin="1"/>
    <cellStyle name="Total" xfId="6870" builtinId="25" hidden="1" customBuiltin="1"/>
    <cellStyle name="Total" xfId="6903" builtinId="25" hidden="1" customBuiltin="1"/>
    <cellStyle name="Total" xfId="6939" builtinId="25" hidden="1" customBuiltin="1"/>
    <cellStyle name="Total" xfId="6972" builtinId="25" hidden="1" customBuiltin="1"/>
    <cellStyle name="Total" xfId="7002" builtinId="25" hidden="1" customBuiltin="1"/>
    <cellStyle name="Total" xfId="6580" builtinId="25" hidden="1" customBuiltin="1"/>
    <cellStyle name="Total" xfId="7021" builtinId="25" hidden="1" customBuiltin="1"/>
    <cellStyle name="Total" xfId="6339" builtinId="25" hidden="1" customBuiltin="1"/>
    <cellStyle name="Total" xfId="7058" builtinId="25" hidden="1" customBuiltin="1"/>
    <cellStyle name="Total" xfId="7094" builtinId="25" hidden="1" customBuiltin="1"/>
    <cellStyle name="Total" xfId="7128" builtinId="25" hidden="1" customBuiltin="1"/>
    <cellStyle name="Total" xfId="7168" builtinId="25" hidden="1" customBuiltin="1"/>
    <cellStyle name="Total" xfId="7214" builtinId="25" hidden="1" customBuiltin="1"/>
    <cellStyle name="Total" xfId="7248" builtinId="25" hidden="1" customBuiltin="1"/>
    <cellStyle name="Total" xfId="7284" builtinId="25" hidden="1" customBuiltin="1"/>
    <cellStyle name="Total" xfId="7317" builtinId="25" hidden="1" customBuiltin="1"/>
    <cellStyle name="Total" xfId="7347" builtinId="25" hidden="1" customBuiltin="1"/>
    <cellStyle name="Total" xfId="7153" builtinId="25" hidden="1" customBuiltin="1"/>
    <cellStyle name="Total" xfId="7366" builtinId="25" hidden="1" customBuiltin="1"/>
    <cellStyle name="Total" xfId="7170" builtinId="25" hidden="1" customBuiltin="1"/>
    <cellStyle name="Total" xfId="7404" builtinId="25" hidden="1" customBuiltin="1"/>
    <cellStyle name="Total" xfId="7440" builtinId="25" hidden="1" customBuiltin="1"/>
    <cellStyle name="Total" xfId="7474" builtinId="25" hidden="1" customBuiltin="1"/>
    <cellStyle name="Total" xfId="7522" builtinId="25" hidden="1" customBuiltin="1"/>
    <cellStyle name="Total" xfId="7975" builtinId="25" hidden="1" customBuiltin="1"/>
    <cellStyle name="Total" xfId="7996" builtinId="25" hidden="1" customBuiltin="1"/>
    <cellStyle name="Total" xfId="8019" builtinId="25" hidden="1" customBuiltin="1"/>
    <cellStyle name="Total" xfId="8042" builtinId="25" hidden="1" customBuiltin="1"/>
    <cellStyle name="Total" xfId="8063" builtinId="25" hidden="1" customBuiltin="1"/>
    <cellStyle name="Total" xfId="8107" builtinId="25" hidden="1" customBuiltin="1"/>
    <cellStyle name="Total" xfId="8572" builtinId="25" hidden="1" customBuiltin="1"/>
    <cellStyle name="Total" xfId="8596" builtinId="25" hidden="1" customBuiltin="1"/>
    <cellStyle name="Total" xfId="8624" builtinId="25" hidden="1" customBuiltin="1"/>
    <cellStyle name="Total" xfId="8647" builtinId="25" hidden="1" customBuiltin="1"/>
    <cellStyle name="Total" xfId="8673" builtinId="25" hidden="1" customBuiltin="1"/>
    <cellStyle name="Total" xfId="8528" builtinId="25" hidden="1" customBuiltin="1"/>
    <cellStyle name="Total" xfId="8708" builtinId="25" hidden="1" customBuiltin="1"/>
    <cellStyle name="Total" xfId="8738" builtinId="25" hidden="1" customBuiltin="1"/>
    <cellStyle name="Total" xfId="8774" builtinId="25" hidden="1" customBuiltin="1"/>
    <cellStyle name="Total" xfId="8806" builtinId="25" hidden="1" customBuiltin="1"/>
    <cellStyle name="Total" xfId="8838" builtinId="25" hidden="1" customBuiltin="1"/>
    <cellStyle name="Total" xfId="8557" builtinId="25" hidden="1" customBuiltin="1"/>
    <cellStyle name="Total" xfId="8856" builtinId="25" hidden="1" customBuiltin="1"/>
    <cellStyle name="Total" xfId="8540" builtinId="25" hidden="1" customBuiltin="1"/>
    <cellStyle name="Total" xfId="8887" builtinId="25" hidden="1" customBuiltin="1"/>
    <cellStyle name="Total" xfId="8911" builtinId="25" hidden="1" customBuiltin="1"/>
    <cellStyle name="Total" xfId="8935" builtinId="25" hidden="1" customBuiltin="1"/>
    <cellStyle name="Total" xfId="8859" builtinId="25" hidden="1" customBuiltin="1"/>
    <cellStyle name="Total" xfId="8981" builtinId="25" hidden="1" customBuiltin="1"/>
    <cellStyle name="Total" xfId="9012" builtinId="25" hidden="1" customBuiltin="1"/>
    <cellStyle name="Total" xfId="9045" builtinId="25" hidden="1" customBuiltin="1"/>
    <cellStyle name="Total" xfId="9076" builtinId="25" hidden="1" customBuiltin="1"/>
    <cellStyle name="Total" xfId="9103" builtinId="25" hidden="1" customBuiltin="1"/>
    <cellStyle name="Total" xfId="8752" builtinId="25" hidden="1" customBuiltin="1"/>
    <cellStyle name="Total" xfId="9120" builtinId="25" hidden="1" customBuiltin="1"/>
    <cellStyle name="Total" xfId="8530" builtinId="25" hidden="1" customBuiltin="1"/>
    <cellStyle name="Total" xfId="9149" builtinId="25" hidden="1" customBuiltin="1"/>
    <cellStyle name="Total" xfId="9174" builtinId="25" hidden="1" customBuiltin="1"/>
    <cellStyle name="Total" xfId="9200" builtinId="25" hidden="1" customBuiltin="1"/>
    <cellStyle name="Total" xfId="9228" builtinId="25" hidden="1" customBuiltin="1"/>
    <cellStyle name="Total" xfId="9266" builtinId="25" hidden="1" customBuiltin="1"/>
    <cellStyle name="Total" xfId="9297" builtinId="25" hidden="1" customBuiltin="1"/>
    <cellStyle name="Total" xfId="9330" builtinId="25" hidden="1" customBuiltin="1"/>
    <cellStyle name="Total" xfId="9361" builtinId="25" hidden="1" customBuiltin="1"/>
    <cellStyle name="Total" xfId="9388" builtinId="25" hidden="1" customBuiltin="1"/>
    <cellStyle name="Total" xfId="9216" builtinId="25" hidden="1" customBuiltin="1"/>
    <cellStyle name="Total" xfId="9405" builtinId="25" hidden="1" customBuiltin="1"/>
    <cellStyle name="Total" xfId="9230" builtinId="25" hidden="1" customBuiltin="1"/>
    <cellStyle name="Total" xfId="9433" builtinId="25" hidden="1" customBuiltin="1"/>
    <cellStyle name="Total" xfId="9458" builtinId="25" hidden="1" customBuiltin="1"/>
    <cellStyle name="Total" xfId="9482" builtinId="25" hidden="1" customBuiltin="1"/>
    <cellStyle name="Total" xfId="9506" builtinId="25" hidden="1" customBuiltin="1"/>
    <cellStyle name="Total" xfId="8208" builtinId="25" hidden="1" customBuiltin="1"/>
    <cellStyle name="Total" xfId="8479" builtinId="25" hidden="1" customBuiltin="1"/>
    <cellStyle name="Total" xfId="8096" builtinId="25" hidden="1" customBuiltin="1"/>
    <cellStyle name="Total" xfId="8195" builtinId="25" hidden="1" customBuiltin="1"/>
    <cellStyle name="Total" xfId="8504" builtinId="25" hidden="1" customBuiltin="1"/>
    <cellStyle name="Total" xfId="8095" builtinId="25" hidden="1" customBuiltin="1"/>
    <cellStyle name="Total" xfId="9673" builtinId="25" hidden="1" customBuiltin="1"/>
    <cellStyle name="Total" xfId="9694" builtinId="25" hidden="1" customBuiltin="1"/>
    <cellStyle name="Total" xfId="9717" builtinId="25" hidden="1" customBuiltin="1"/>
    <cellStyle name="Total" xfId="9738" builtinId="25" hidden="1" customBuiltin="1"/>
    <cellStyle name="Total" xfId="9759" builtinId="25" hidden="1" customBuiltin="1"/>
    <cellStyle name="Total" xfId="9631" builtinId="25" hidden="1" customBuiltin="1"/>
    <cellStyle name="Total" xfId="9793" builtinId="25" hidden="1" customBuiltin="1"/>
    <cellStyle name="Total" xfId="9823" builtinId="25" hidden="1" customBuiltin="1"/>
    <cellStyle name="Total" xfId="9858" builtinId="25" hidden="1" customBuiltin="1"/>
    <cellStyle name="Total" xfId="9889" builtinId="25" hidden="1" customBuiltin="1"/>
    <cellStyle name="Total" xfId="9920" builtinId="25" hidden="1" customBuiltin="1"/>
    <cellStyle name="Total" xfId="9658" builtinId="25" hidden="1" customBuiltin="1"/>
    <cellStyle name="Total" xfId="9939" builtinId="25" hidden="1" customBuiltin="1"/>
    <cellStyle name="Total" xfId="9643" builtinId="25" hidden="1" customBuiltin="1"/>
    <cellStyle name="Total" xfId="9971" builtinId="25" hidden="1" customBuiltin="1"/>
    <cellStyle name="Total" xfId="9995" builtinId="25" hidden="1" customBuiltin="1"/>
    <cellStyle name="Total" xfId="10019" builtinId="25" hidden="1" customBuiltin="1"/>
    <cellStyle name="Total" xfId="9942" builtinId="25" hidden="1" customBuiltin="1"/>
    <cellStyle name="Total" xfId="10062" builtinId="25" hidden="1" customBuiltin="1"/>
    <cellStyle name="Total" xfId="10091" builtinId="25" hidden="1" customBuiltin="1"/>
    <cellStyle name="Total" xfId="10123" builtinId="25" hidden="1" customBuiltin="1"/>
    <cellStyle name="Total" xfId="10152" builtinId="25" hidden="1" customBuiltin="1"/>
    <cellStyle name="Total" xfId="10179" builtinId="25" hidden="1" customBuiltin="1"/>
    <cellStyle name="Total" xfId="9837" builtinId="25" hidden="1" customBuiltin="1"/>
    <cellStyle name="Total" xfId="10197" builtinId="25" hidden="1" customBuiltin="1"/>
    <cellStyle name="Total" xfId="9633" builtinId="25" hidden="1" customBuiltin="1"/>
    <cellStyle name="Total" xfId="10225" builtinId="25" hidden="1" customBuiltin="1"/>
    <cellStyle name="Total" xfId="10249" builtinId="25" hidden="1" customBuiltin="1"/>
    <cellStyle name="Total" xfId="10273" builtinId="25" hidden="1" customBuiltin="1"/>
    <cellStyle name="Total" xfId="10301" builtinId="25" hidden="1" customBuiltin="1"/>
    <cellStyle name="Total" xfId="10340" builtinId="25" hidden="1" customBuiltin="1"/>
    <cellStyle name="Total" xfId="10369" builtinId="25" hidden="1" customBuiltin="1"/>
    <cellStyle name="Total" xfId="10402" builtinId="25" hidden="1" customBuiltin="1"/>
    <cellStyle name="Total" xfId="10432" builtinId="25" hidden="1" customBuiltin="1"/>
    <cellStyle name="Total" xfId="10459" builtinId="25" hidden="1" customBuiltin="1"/>
    <cellStyle name="Total" xfId="10288" builtinId="25" hidden="1" customBuiltin="1"/>
    <cellStyle name="Total" xfId="10476" builtinId="25" hidden="1" customBuiltin="1"/>
    <cellStyle name="Total" xfId="10303" builtinId="25" hidden="1" customBuiltin="1"/>
    <cellStyle name="Total" xfId="10505" builtinId="25" hidden="1" customBuiltin="1"/>
    <cellStyle name="Total" xfId="10529" builtinId="25" hidden="1" customBuiltin="1"/>
    <cellStyle name="Total" xfId="10551" builtinId="25" hidden="1" customBuiltin="1"/>
    <cellStyle name="Total" xfId="10581" builtinId="25" hidden="1" customBuiltin="1"/>
    <cellStyle name="Total" xfId="6087" builtinId="25" hidden="1" customBuiltin="1"/>
    <cellStyle name="Total" xfId="10604" builtinId="25" hidden="1" customBuiltin="1"/>
    <cellStyle name="Total" xfId="7788" builtinId="25" hidden="1" customBuiltin="1"/>
    <cellStyle name="Total" xfId="10707" builtinId="25" hidden="1" customBuiltin="1"/>
    <cellStyle name="Total" xfId="8140" builtinId="25" hidden="1" customBuiltin="1"/>
    <cellStyle name="Total" xfId="7873" builtinId="25" hidden="1" customBuiltin="1"/>
    <cellStyle name="Total" xfId="4859" builtinId="25" hidden="1" customBuiltin="1"/>
    <cellStyle name="Total" xfId="4496" builtinId="25" hidden="1" customBuiltin="1"/>
    <cellStyle name="Total" xfId="4474" builtinId="25" hidden="1" customBuiltin="1"/>
    <cellStyle name="Total" xfId="7835" builtinId="25" hidden="1" customBuiltin="1"/>
    <cellStyle name="Total" xfId="4513" builtinId="25" hidden="1" customBuiltin="1"/>
    <cellStyle name="Total" xfId="7831" builtinId="25" hidden="1" customBuiltin="1"/>
    <cellStyle name="Total" xfId="5818" builtinId="25" hidden="1" customBuiltin="1"/>
    <cellStyle name="Total" xfId="4415" builtinId="25" hidden="1" customBuiltin="1"/>
    <cellStyle name="Total" xfId="7698" builtinId="25" hidden="1" customBuiltin="1"/>
    <cellStyle name="Total" xfId="8414" builtinId="25" hidden="1" customBuiltin="1"/>
    <cellStyle name="Total" xfId="10801" builtinId="25" hidden="1" customBuiltin="1"/>
    <cellStyle name="Total" xfId="5668" builtinId="25" hidden="1" customBuiltin="1"/>
    <cellStyle name="Total" xfId="7568" builtinId="25" hidden="1" customBuiltin="1"/>
    <cellStyle name="Total" xfId="5741" builtinId="25" hidden="1" customBuiltin="1"/>
    <cellStyle name="Total" xfId="10739" builtinId="25" hidden="1" customBuiltin="1"/>
    <cellStyle name="Total" xfId="5583" builtinId="25" hidden="1" customBuiltin="1"/>
    <cellStyle name="Total" xfId="10737" builtinId="25" hidden="1" customBuiltin="1"/>
    <cellStyle name="Total" xfId="7655" builtinId="25" hidden="1" customBuiltin="1"/>
    <cellStyle name="Total" xfId="8440" builtinId="25" hidden="1" customBuiltin="1"/>
    <cellStyle name="Total" xfId="10673" builtinId="25" hidden="1" customBuiltin="1"/>
    <cellStyle name="Total" xfId="10806" builtinId="25" hidden="1" customBuiltin="1"/>
    <cellStyle name="Total" xfId="8223" builtinId="25" hidden="1" customBuiltin="1"/>
    <cellStyle name="Total" xfId="4122" builtinId="25" hidden="1" customBuiltin="1"/>
    <cellStyle name="Total" xfId="4400" builtinId="25" hidden="1" customBuiltin="1"/>
    <cellStyle name="Total" xfId="4391" builtinId="25" hidden="1" customBuiltin="1"/>
    <cellStyle name="Total" xfId="7828" builtinId="25" hidden="1" customBuiltin="1"/>
    <cellStyle name="Total" xfId="5215" builtinId="25" hidden="1" customBuiltin="1"/>
    <cellStyle name="Total" xfId="4387" builtinId="25" hidden="1" customBuiltin="1"/>
    <cellStyle name="Total" xfId="5402" builtinId="25" hidden="1" customBuiltin="1"/>
    <cellStyle name="Total" xfId="5399" builtinId="25" hidden="1" customBuiltin="1"/>
    <cellStyle name="Total" xfId="5102" builtinId="25" hidden="1" customBuiltin="1"/>
    <cellStyle name="Total" xfId="5249" builtinId="25" hidden="1" customBuiltin="1"/>
    <cellStyle name="Total" xfId="4374" builtinId="25" hidden="1" customBuiltin="1"/>
    <cellStyle name="Total" xfId="4369" builtinId="25" hidden="1" customBuiltin="1"/>
    <cellStyle name="Total" xfId="6286" builtinId="25" hidden="1" customBuiltin="1"/>
    <cellStyle name="Total" xfId="5305" builtinId="25" hidden="1" customBuiltin="1"/>
    <cellStyle name="Total" xfId="5784" builtinId="25" hidden="1" customBuiltin="1"/>
    <cellStyle name="Total" xfId="5146" builtinId="25" hidden="1" customBuiltin="1"/>
    <cellStyle name="Total" xfId="5383" builtinId="25" hidden="1" customBuiltin="1"/>
    <cellStyle name="Total" xfId="4987" builtinId="25" hidden="1" customBuiltin="1"/>
    <cellStyle name="Total" xfId="4113" builtinId="25" hidden="1" customBuiltin="1"/>
    <cellStyle name="Total" xfId="5685" builtinId="25" hidden="1" customBuiltin="1"/>
    <cellStyle name="Total" xfId="5681" builtinId="25" hidden="1" customBuiltin="1"/>
    <cellStyle name="Total" xfId="10284" builtinId="25" hidden="1" customBuiltin="1"/>
    <cellStyle name="Total" xfId="9870" builtinId="25" hidden="1" customBuiltin="1"/>
    <cellStyle name="Total" xfId="6276" builtinId="25" hidden="1" customBuiltin="1"/>
    <cellStyle name="Total" xfId="6066" builtinId="25" hidden="1" customBuiltin="1"/>
    <cellStyle name="Total" xfId="9948" builtinId="25" hidden="1" customBuiltin="1"/>
    <cellStyle name="Total" xfId="11017" builtinId="25" hidden="1" customBuiltin="1"/>
    <cellStyle name="Total" xfId="11043" builtinId="25" hidden="1" customBuiltin="1"/>
    <cellStyle name="Total" xfId="11074" builtinId="25" hidden="1" customBuiltin="1"/>
    <cellStyle name="Total" xfId="11101" builtinId="25" hidden="1" customBuiltin="1"/>
    <cellStyle name="Total" xfId="11127" builtinId="25" hidden="1" customBuiltin="1"/>
    <cellStyle name="Total" xfId="10968" builtinId="25" hidden="1" customBuiltin="1"/>
    <cellStyle name="Total" xfId="11172" builtinId="25" hidden="1" customBuiltin="1"/>
    <cellStyle name="Total" xfId="11204" builtinId="25" hidden="1" customBuiltin="1"/>
    <cellStyle name="Total" xfId="11239" builtinId="25" hidden="1" customBuiltin="1"/>
    <cellStyle name="Total" xfId="11275" builtinId="25" hidden="1" customBuiltin="1"/>
    <cellStyle name="Total" xfId="11306" builtinId="25" hidden="1" customBuiltin="1"/>
    <cellStyle name="Total" xfId="11001" builtinId="25" hidden="1" customBuiltin="1"/>
    <cellStyle name="Total" xfId="11324" builtinId="25" hidden="1" customBuiltin="1"/>
    <cellStyle name="Total" xfId="10980" builtinId="25" hidden="1" customBuiltin="1"/>
    <cellStyle name="Total" xfId="11359" builtinId="25" hidden="1" customBuiltin="1"/>
    <cellStyle name="Total" xfId="11389" builtinId="25" hidden="1" customBuiltin="1"/>
    <cellStyle name="Total" xfId="11415" builtinId="25" hidden="1" customBuiltin="1"/>
    <cellStyle name="Total" xfId="11327" builtinId="25" hidden="1" customBuiltin="1"/>
    <cellStyle name="Total" xfId="11469" builtinId="25" hidden="1" customBuiltin="1"/>
    <cellStyle name="Total" xfId="11500" builtinId="25" hidden="1" customBuiltin="1"/>
    <cellStyle name="Total" xfId="11533" builtinId="25" hidden="1" customBuiltin="1"/>
    <cellStyle name="Total" xfId="11565" builtinId="25" hidden="1" customBuiltin="1"/>
    <cellStyle name="Total" xfId="11593" builtinId="25" hidden="1" customBuiltin="1"/>
    <cellStyle name="Total" xfId="11218" builtinId="25" hidden="1" customBuiltin="1"/>
    <cellStyle name="Total" xfId="11611" builtinId="25" hidden="1" customBuiltin="1"/>
    <cellStyle name="Total" xfId="10970" builtinId="25" hidden="1" customBuiltin="1"/>
    <cellStyle name="Total" xfId="11640" builtinId="25" hidden="1" customBuiltin="1"/>
    <cellStyle name="Total" xfId="11666" builtinId="25" hidden="1" customBuiltin="1"/>
    <cellStyle name="Total" xfId="11693" builtinId="25" hidden="1" customBuiltin="1"/>
    <cellStyle name="Total" xfId="11725" builtinId="25" hidden="1" customBuiltin="1"/>
    <cellStyle name="Total" xfId="11767" builtinId="25" hidden="1" customBuiltin="1"/>
    <cellStyle name="Total" xfId="11798" builtinId="25" hidden="1" customBuiltin="1"/>
    <cellStyle name="Total" xfId="11831" builtinId="25" hidden="1" customBuiltin="1"/>
    <cellStyle name="Total" xfId="11862" builtinId="25" hidden="1" customBuiltin="1"/>
    <cellStyle name="Total" xfId="11889" builtinId="25" hidden="1" customBuiltin="1"/>
    <cellStyle name="Total" xfId="11711" builtinId="25" hidden="1" customBuiltin="1"/>
    <cellStyle name="Total" xfId="11907" builtinId="25" hidden="1" customBuiltin="1"/>
    <cellStyle name="Total" xfId="11727" builtinId="25" hidden="1" customBuiltin="1"/>
    <cellStyle name="Total" xfId="11934" builtinId="25" hidden="1" customBuiltin="1"/>
    <cellStyle name="Total" xfId="11964" builtinId="25" hidden="1" customBuiltin="1"/>
    <cellStyle name="Total" xfId="11993" builtinId="25" hidden="1" customBuiltin="1"/>
    <cellStyle name="Total" xfId="12019" builtinId="25" hidden="1" customBuiltin="1"/>
    <cellStyle name="Total" xfId="4975" builtinId="25" hidden="1" customBuiltin="1"/>
    <cellStyle name="Total" xfId="10943" builtinId="25" hidden="1" customBuiltin="1"/>
    <cellStyle name="Total" xfId="9184" builtinId="25" hidden="1" customBuiltin="1"/>
    <cellStyle name="Total" xfId="5300" builtinId="25" hidden="1" customBuiltin="1"/>
    <cellStyle name="Total" xfId="10960" builtinId="25" hidden="1" customBuiltin="1"/>
    <cellStyle name="Total" xfId="9467" builtinId="25" hidden="1" customBuiltin="1"/>
    <cellStyle name="Total" xfId="12172" builtinId="25" hidden="1" customBuiltin="1"/>
    <cellStyle name="Total" xfId="12193" builtinId="25" hidden="1" customBuiltin="1"/>
    <cellStyle name="Total" xfId="12216" builtinId="25" hidden="1" customBuiltin="1"/>
    <cellStyle name="Total" xfId="12237" builtinId="25" hidden="1" customBuiltin="1"/>
    <cellStyle name="Total" xfId="12258" builtinId="25" hidden="1" customBuiltin="1"/>
    <cellStyle name="Total" xfId="12131" builtinId="25" hidden="1" customBuiltin="1"/>
    <cellStyle name="Total" xfId="12295" builtinId="25" hidden="1" customBuiltin="1"/>
    <cellStyle name="Total" xfId="12326" builtinId="25" hidden="1" customBuiltin="1"/>
    <cellStyle name="Total" xfId="12362" builtinId="25" hidden="1" customBuiltin="1"/>
    <cellStyle name="Total" xfId="12392" builtinId="25" hidden="1" customBuiltin="1"/>
    <cellStyle name="Total" xfId="12424" builtinId="25" hidden="1" customBuiltin="1"/>
    <cellStyle name="Total" xfId="12157" builtinId="25" hidden="1" customBuiltin="1"/>
    <cellStyle name="Total" xfId="12443" builtinId="25" hidden="1" customBuiltin="1"/>
    <cellStyle name="Total" xfId="12142" builtinId="25" hidden="1" customBuiltin="1"/>
    <cellStyle name="Total" xfId="12477" builtinId="25" hidden="1" customBuiltin="1"/>
    <cellStyle name="Total" xfId="12504" builtinId="25" hidden="1" customBuiltin="1"/>
    <cellStyle name="Total" xfId="12530" builtinId="25" hidden="1" customBuiltin="1"/>
    <cellStyle name="Total" xfId="12446" builtinId="25" hidden="1" customBuiltin="1"/>
    <cellStyle name="Total" xfId="12578" builtinId="25" hidden="1" customBuiltin="1"/>
    <cellStyle name="Total" xfId="12609" builtinId="25" hidden="1" customBuiltin="1"/>
    <cellStyle name="Total" xfId="12641" builtinId="25" hidden="1" customBuiltin="1"/>
    <cellStyle name="Total" xfId="12671" builtinId="25" hidden="1" customBuiltin="1"/>
    <cellStyle name="Total" xfId="12698" builtinId="25" hidden="1" customBuiltin="1"/>
    <cellStyle name="Total" xfId="12340" builtinId="25" hidden="1" customBuiltin="1"/>
    <cellStyle name="Total" xfId="12715" builtinId="25" hidden="1" customBuiltin="1"/>
    <cellStyle name="Total" xfId="12133" builtinId="25" hidden="1" customBuiltin="1"/>
    <cellStyle name="Total" xfId="12745" builtinId="25" hidden="1" customBuiltin="1"/>
    <cellStyle name="Total" xfId="12772" builtinId="25" hidden="1" customBuiltin="1"/>
    <cellStyle name="Total" xfId="12801" builtinId="25" hidden="1" customBuiltin="1"/>
    <cellStyle name="Total" xfId="12833" builtinId="25" hidden="1" customBuiltin="1"/>
    <cellStyle name="Total" xfId="12872" builtinId="25" hidden="1" customBuiltin="1"/>
    <cellStyle name="Total" xfId="12902" builtinId="25" hidden="1" customBuiltin="1"/>
    <cellStyle name="Total" xfId="12934" builtinId="25" hidden="1" customBuiltin="1"/>
    <cellStyle name="Total" xfId="12963" builtinId="25" hidden="1" customBuiltin="1"/>
    <cellStyle name="Total" xfId="12990" builtinId="25" hidden="1" customBuiltin="1"/>
    <cellStyle name="Total" xfId="12820" builtinId="25" hidden="1" customBuiltin="1"/>
    <cellStyle name="Total" xfId="13008" builtinId="25" hidden="1" customBuiltin="1"/>
    <cellStyle name="Total" xfId="12835" builtinId="25" hidden="1" customBuiltin="1"/>
    <cellStyle name="Total" xfId="13037" builtinId="25" hidden="1" customBuiltin="1"/>
    <cellStyle name="Total" xfId="13062" builtinId="25" hidden="1" customBuiltin="1"/>
    <cellStyle name="Total" xfId="13088" builtinId="25" hidden="1" customBuiltin="1"/>
    <cellStyle name="Total" xfId="13112" builtinId="25" hidden="1" customBuiltin="1"/>
    <cellStyle name="Total" xfId="4907" builtinId="25" hidden="1" customBuiltin="1"/>
    <cellStyle name="Total" xfId="4971" builtinId="25" hidden="1" customBuiltin="1"/>
    <cellStyle name="Total" xfId="11146" builtinId="25" hidden="1" customBuiltin="1"/>
    <cellStyle name="Total" xfId="5857" builtinId="25" hidden="1" customBuiltin="1"/>
    <cellStyle name="Total" xfId="5125" builtinId="25" hidden="1" customBuiltin="1"/>
    <cellStyle name="Total" xfId="10670" builtinId="25" hidden="1" customBuiltin="1"/>
    <cellStyle name="Total" xfId="6301" builtinId="25" hidden="1" customBuiltin="1"/>
    <cellStyle name="Total" xfId="8483" builtinId="25" hidden="1" customBuiltin="1"/>
    <cellStyle name="Total" xfId="5658" builtinId="25" hidden="1" customBuiltin="1"/>
    <cellStyle name="Total" xfId="5827" builtinId="25" hidden="1" customBuiltin="1"/>
    <cellStyle name="Total" xfId="6230" builtinId="25" hidden="1" customBuiltin="1"/>
    <cellStyle name="Total" xfId="12311" builtinId="25" hidden="1" customBuiltin="1"/>
    <cellStyle name="Total" xfId="4695" builtinId="25" hidden="1" customBuiltin="1"/>
    <cellStyle name="Total" xfId="5844" builtinId="25" hidden="1" customBuiltin="1"/>
    <cellStyle name="Total" xfId="7850" builtinId="25" hidden="1" customBuiltin="1"/>
    <cellStyle name="Total" xfId="6324" builtinId="25" hidden="1" customBuiltin="1"/>
    <cellStyle name="Total" xfId="11936" builtinId="25" hidden="1" customBuiltin="1"/>
    <cellStyle name="Total" xfId="5735" builtinId="25" hidden="1" customBuiltin="1"/>
    <cellStyle name="Total" xfId="13134" builtinId="25" hidden="1" customBuiltin="1"/>
    <cellStyle name="Total" xfId="10599" builtinId="25" hidden="1" customBuiltin="1"/>
    <cellStyle name="Total" xfId="13175" builtinId="25" hidden="1" customBuiltin="1"/>
    <cellStyle name="Total" xfId="13211" builtinId="25" hidden="1" customBuiltin="1"/>
    <cellStyle name="Total" xfId="13246" builtinId="25" hidden="1" customBuiltin="1"/>
    <cellStyle name="Total" xfId="13137" builtinId="25" hidden="1" customBuiltin="1"/>
    <cellStyle name="Total" xfId="13309" builtinId="25" hidden="1" customBuiltin="1"/>
    <cellStyle name="Total" xfId="13342" builtinId="25" hidden="1" customBuiltin="1"/>
    <cellStyle name="Total" xfId="13377" builtinId="25" hidden="1" customBuiltin="1"/>
    <cellStyle name="Total" xfId="13410" builtinId="25" hidden="1" customBuiltin="1"/>
    <cellStyle name="Total" xfId="13440" builtinId="25" hidden="1" customBuiltin="1"/>
    <cellStyle name="Total" xfId="5536" builtinId="25" hidden="1" customBuiltin="1"/>
    <cellStyle name="Total" xfId="13459" builtinId="25" hidden="1" customBuiltin="1"/>
    <cellStyle name="Total" xfId="11485" builtinId="25" hidden="1" customBuiltin="1"/>
    <cellStyle name="Total" xfId="13496" builtinId="25" hidden="1" customBuiltin="1"/>
    <cellStyle name="Total" xfId="13532" builtinId="25" hidden="1" customBuiltin="1"/>
    <cellStyle name="Total" xfId="13566" builtinId="25" hidden="1" customBuiltin="1"/>
    <cellStyle name="Total" xfId="13606" builtinId="25" hidden="1" customBuiltin="1"/>
    <cellStyle name="Total" xfId="13651" builtinId="25" hidden="1" customBuiltin="1"/>
    <cellStyle name="Total" xfId="13684" builtinId="25" hidden="1" customBuiltin="1"/>
    <cellStyle name="Total" xfId="13719" builtinId="25" hidden="1" customBuiltin="1"/>
    <cellStyle name="Total" xfId="13752" builtinId="25" hidden="1" customBuiltin="1"/>
    <cellStyle name="Total" xfId="13782" builtinId="25" hidden="1" customBuiltin="1"/>
    <cellStyle name="Total" xfId="13591" builtinId="25" hidden="1" customBuiltin="1"/>
    <cellStyle name="Total" xfId="13801" builtinId="25" hidden="1" customBuiltin="1"/>
    <cellStyle name="Total" xfId="13608" builtinId="25" hidden="1" customBuiltin="1"/>
    <cellStyle name="Total" xfId="13838" builtinId="25" hidden="1" customBuiltin="1"/>
    <cellStyle name="Total" xfId="13874" builtinId="25" hidden="1" customBuiltin="1"/>
    <cellStyle name="Total" xfId="13908" builtinId="25" hidden="1" customBuiltin="1"/>
    <cellStyle name="Total" xfId="13955" builtinId="25" hidden="1" customBuiltin="1"/>
    <cellStyle name="Total" xfId="14315" builtinId="25" hidden="1" customBuiltin="1"/>
    <cellStyle name="Total" xfId="14336" builtinId="25" hidden="1" customBuiltin="1"/>
    <cellStyle name="Total" xfId="14358" builtinId="25" hidden="1" customBuiltin="1"/>
    <cellStyle name="Total" xfId="14380" builtinId="25" hidden="1" customBuiltin="1"/>
    <cellStyle name="Total" xfId="14401" builtinId="25" hidden="1" customBuiltin="1"/>
    <cellStyle name="Total" xfId="14443" builtinId="25" hidden="1" customBuiltin="1"/>
    <cellStyle name="Total" xfId="14844" builtinId="25" hidden="1" customBuiltin="1"/>
    <cellStyle name="Total" xfId="14868" builtinId="25" hidden="1" customBuiltin="1"/>
    <cellStyle name="Total" xfId="14896" builtinId="25" hidden="1" customBuiltin="1"/>
    <cellStyle name="Total" xfId="14919" builtinId="25" hidden="1" customBuiltin="1"/>
    <cellStyle name="Total" xfId="14943" builtinId="25" hidden="1" customBuiltin="1"/>
    <cellStyle name="Total" xfId="14800" builtinId="25" hidden="1" customBuiltin="1"/>
    <cellStyle name="Total" xfId="14978" builtinId="25" hidden="1" customBuiltin="1"/>
    <cellStyle name="Total" xfId="15008" builtinId="25" hidden="1" customBuiltin="1"/>
    <cellStyle name="Total" xfId="15043" builtinId="25" hidden="1" customBuiltin="1"/>
    <cellStyle name="Total" xfId="15075" builtinId="25" hidden="1" customBuiltin="1"/>
    <cellStyle name="Total" xfId="15107" builtinId="25" hidden="1" customBuiltin="1"/>
    <cellStyle name="Total" xfId="14829" builtinId="25" hidden="1" customBuiltin="1"/>
    <cellStyle name="Total" xfId="15125" builtinId="25" hidden="1" customBuiltin="1"/>
    <cellStyle name="Total" xfId="14812" builtinId="25" hidden="1" customBuiltin="1"/>
    <cellStyle name="Total" xfId="15155" builtinId="25" hidden="1" customBuiltin="1"/>
    <cellStyle name="Total" xfId="15179" builtinId="25" hidden="1" customBuiltin="1"/>
    <cellStyle name="Total" xfId="15203" builtinId="25" hidden="1" customBuiltin="1"/>
    <cellStyle name="Total" xfId="15128" builtinId="25" hidden="1" customBuiltin="1"/>
    <cellStyle name="Total" xfId="15246" builtinId="25" hidden="1" customBuiltin="1"/>
    <cellStyle name="Total" xfId="15275" builtinId="25" hidden="1" customBuiltin="1"/>
    <cellStyle name="Total" xfId="15307" builtinId="25" hidden="1" customBuiltin="1"/>
    <cellStyle name="Total" xfId="15338" builtinId="25" hidden="1" customBuiltin="1"/>
    <cellStyle name="Total" xfId="15365" builtinId="25" hidden="1" customBuiltin="1"/>
    <cellStyle name="Total" xfId="15022" builtinId="25" hidden="1" customBuiltin="1"/>
    <cellStyle name="Total" xfId="15382" builtinId="25" hidden="1" customBuiltin="1"/>
    <cellStyle name="Total" xfId="14802" builtinId="25" hidden="1" customBuiltin="1"/>
    <cellStyle name="Total" xfId="15409" builtinId="25" hidden="1" customBuiltin="1"/>
    <cellStyle name="Total" xfId="15433" builtinId="25" hidden="1" customBuiltin="1"/>
    <cellStyle name="Total" xfId="15458" builtinId="25" hidden="1" customBuiltin="1"/>
    <cellStyle name="Total" xfId="15487" builtinId="25" hidden="1" customBuiltin="1"/>
    <cellStyle name="Total" xfId="15524" builtinId="25" hidden="1" customBuiltin="1"/>
    <cellStyle name="Total" xfId="15553" builtinId="25" hidden="1" customBuiltin="1"/>
    <cellStyle name="Total" xfId="15585" builtinId="25" hidden="1" customBuiltin="1"/>
    <cellStyle name="Total" xfId="15615" builtinId="25" hidden="1" customBuiltin="1"/>
    <cellStyle name="Total" xfId="15642" builtinId="25" hidden="1" customBuiltin="1"/>
    <cellStyle name="Total" xfId="15474" builtinId="25" hidden="1" customBuiltin="1"/>
    <cellStyle name="Total" xfId="15659" builtinId="25" hidden="1" customBuiltin="1"/>
    <cellStyle name="Total" xfId="15489" builtinId="25" hidden="1" customBuiltin="1"/>
    <cellStyle name="Total" xfId="15686" builtinId="25" hidden="1" customBuiltin="1"/>
    <cellStyle name="Total" xfId="15709" builtinId="25" hidden="1" customBuiltin="1"/>
    <cellStyle name="Total" xfId="15733" builtinId="25" hidden="1" customBuiltin="1"/>
    <cellStyle name="Total" xfId="15757" builtinId="25" hidden="1" customBuiltin="1"/>
    <cellStyle name="Total" xfId="14523" builtinId="25" hidden="1" customBuiltin="1"/>
    <cellStyle name="Total" xfId="14754" builtinId="25" hidden="1" customBuiltin="1"/>
    <cellStyle name="Total" xfId="14431" builtinId="25" hidden="1" customBuiltin="1"/>
    <cellStyle name="Total" xfId="14511" builtinId="25" hidden="1" customBuiltin="1"/>
    <cellStyle name="Total" xfId="14779" builtinId="25" hidden="1" customBuiltin="1"/>
    <cellStyle name="Total" xfId="14430" builtinId="25" hidden="1" customBuiltin="1"/>
    <cellStyle name="Total" xfId="15915" builtinId="25" hidden="1" customBuiltin="1"/>
    <cellStyle name="Total" xfId="15936" builtinId="25" hidden="1" customBuiltin="1"/>
    <cellStyle name="Total" xfId="15959" builtinId="25" hidden="1" customBuiltin="1"/>
    <cellStyle name="Total" xfId="15980" builtinId="25" hidden="1" customBuiltin="1"/>
    <cellStyle name="Total" xfId="16001" builtinId="25" hidden="1" customBuiltin="1"/>
    <cellStyle name="Total" xfId="15875" builtinId="25" hidden="1" customBuiltin="1"/>
    <cellStyle name="Total" xfId="16033" builtinId="25" hidden="1" customBuiltin="1"/>
    <cellStyle name="Total" xfId="16064" builtinId="25" hidden="1" customBuiltin="1"/>
    <cellStyle name="Total" xfId="16100" builtinId="25" hidden="1" customBuiltin="1"/>
    <cellStyle name="Total" xfId="16130" builtinId="25" hidden="1" customBuiltin="1"/>
    <cellStyle name="Total" xfId="16161" builtinId="25" hidden="1" customBuiltin="1"/>
    <cellStyle name="Total" xfId="15901" builtinId="25" hidden="1" customBuiltin="1"/>
    <cellStyle name="Total" xfId="16179" builtinId="25" hidden="1" customBuiltin="1"/>
    <cellStyle name="Total" xfId="15887" builtinId="25" hidden="1" customBuiltin="1"/>
    <cellStyle name="Total" xfId="16212" builtinId="25" hidden="1" customBuiltin="1"/>
    <cellStyle name="Total" xfId="16235" builtinId="25" hidden="1" customBuiltin="1"/>
    <cellStyle name="Total" xfId="16262" builtinId="25" hidden="1" customBuiltin="1"/>
    <cellStyle name="Total" xfId="16182" builtinId="25" hidden="1" customBuiltin="1"/>
    <cellStyle name="Total" xfId="16307" builtinId="25" hidden="1" customBuiltin="1"/>
    <cellStyle name="Total" xfId="16336" builtinId="25" hidden="1" customBuiltin="1"/>
    <cellStyle name="Total" xfId="16368" builtinId="25" hidden="1" customBuiltin="1"/>
    <cellStyle name="Total" xfId="16397" builtinId="25" hidden="1" customBuiltin="1"/>
    <cellStyle name="Total" xfId="16424" builtinId="25" hidden="1" customBuiltin="1"/>
    <cellStyle name="Total" xfId="16078" builtinId="25" hidden="1" customBuiltin="1"/>
    <cellStyle name="Total" xfId="16441" builtinId="25" hidden="1" customBuiltin="1"/>
    <cellStyle name="Total" xfId="15877" builtinId="25" hidden="1" customBuiltin="1"/>
    <cellStyle name="Total" xfId="16467" builtinId="25" hidden="1" customBuiltin="1"/>
    <cellStyle name="Total" xfId="16489" builtinId="25" hidden="1" customBuiltin="1"/>
    <cellStyle name="Total" xfId="16512" builtinId="25" hidden="1" customBuiltin="1"/>
    <cellStyle name="Total" xfId="16540" builtinId="25" hidden="1" customBuiltin="1"/>
    <cellStyle name="Total" xfId="16577" builtinId="25" hidden="1" customBuiltin="1"/>
    <cellStyle name="Total" xfId="16606" builtinId="25" hidden="1" customBuiltin="1"/>
    <cellStyle name="Total" xfId="16639" builtinId="25" hidden="1" customBuiltin="1"/>
    <cellStyle name="Total" xfId="16669" builtinId="25" hidden="1" customBuiltin="1"/>
    <cellStyle name="Total" xfId="16696" builtinId="25" hidden="1" customBuiltin="1"/>
    <cellStyle name="Total" xfId="16527" builtinId="25" hidden="1" customBuiltin="1"/>
    <cellStyle name="Total" xfId="16713" builtinId="25" hidden="1" customBuiltin="1"/>
    <cellStyle name="Total" xfId="16542" builtinId="25" hidden="1" customBuiltin="1"/>
    <cellStyle name="Total" xfId="16740" builtinId="25" hidden="1" customBuiltin="1"/>
    <cellStyle name="Total" xfId="16763" builtinId="25" hidden="1" customBuiltin="1"/>
    <cellStyle name="Total" xfId="16785" builtinId="25" hidden="1" customBuiltin="1"/>
    <cellStyle name="Total" xfId="16815" builtinId="25" hidden="1" customBuiltin="1"/>
    <cellStyle name="Total" xfId="5475" builtinId="25" hidden="1" customBuiltin="1"/>
    <cellStyle name="Total" xfId="16835" builtinId="25" hidden="1" customBuiltin="1"/>
    <cellStyle name="Total" xfId="14165" builtinId="25" hidden="1" customBuiltin="1"/>
    <cellStyle name="Total" xfId="16917" builtinId="25" hidden="1" customBuiltin="1"/>
    <cellStyle name="Total" xfId="14468" builtinId="25" hidden="1" customBuiltin="1"/>
    <cellStyle name="Total" xfId="14235" builtinId="25" hidden="1" customBuiltin="1"/>
    <cellStyle name="Total" xfId="5459" builtinId="25" hidden="1" customBuiltin="1"/>
    <cellStyle name="Total" xfId="4226" builtinId="25" hidden="1" customBuiltin="1"/>
    <cellStyle name="Total" xfId="7609" builtinId="25" hidden="1" customBuiltin="1"/>
    <cellStyle name="Total" xfId="14207" builtinId="25" hidden="1" customBuiltin="1"/>
    <cellStyle name="Total" xfId="4545" builtinId="25" hidden="1" customBuiltin="1"/>
    <cellStyle name="Total" xfId="14204" builtinId="25" hidden="1" customBuiltin="1"/>
    <cellStyle name="Total" xfId="5084" builtinId="25" hidden="1" customBuiltin="1"/>
    <cellStyle name="Total" xfId="4649" builtinId="25" hidden="1" customBuiltin="1"/>
    <cellStyle name="Total" xfId="14086" builtinId="25" hidden="1" customBuiltin="1"/>
    <cellStyle name="Total" xfId="14699" builtinId="25" hidden="1" customBuiltin="1"/>
    <cellStyle name="Total" xfId="16998" builtinId="25" hidden="1" customBuiltin="1"/>
    <cellStyle name="Total" xfId="5952" builtinId="25" hidden="1" customBuiltin="1"/>
    <cellStyle name="Total" xfId="13990" builtinId="25" hidden="1" customBuiltin="1"/>
    <cellStyle name="Total" xfId="4110" builtinId="25" hidden="1" customBuiltin="1"/>
    <cellStyle name="Total" xfId="16948" builtinId="25" hidden="1" customBuiltin="1"/>
    <cellStyle name="Total" xfId="6014" builtinId="25" hidden="1" customBuiltin="1"/>
    <cellStyle name="Total" xfId="16947" builtinId="25" hidden="1" customBuiltin="1"/>
    <cellStyle name="Total" xfId="14060" builtinId="25" hidden="1" customBuiltin="1"/>
    <cellStyle name="Total" xfId="14717" builtinId="25" hidden="1" customBuiltin="1"/>
    <cellStyle name="Total" xfId="16890" builtinId="25" hidden="1" customBuiltin="1"/>
    <cellStyle name="Total" xfId="17002" builtinId="25" hidden="1" customBuiltin="1"/>
    <cellStyle name="Total" xfId="14535" builtinId="25" hidden="1" customBuiltin="1"/>
    <cellStyle name="Total" xfId="5267" builtinId="25" hidden="1" customBuiltin="1"/>
    <cellStyle name="Total" xfId="7890" builtinId="25" hidden="1" customBuiltin="1"/>
    <cellStyle name="Total" xfId="129" builtinId="25" hidden="1" customBuiltin="1"/>
    <cellStyle name="Total" xfId="14201" builtinId="25" hidden="1" customBuiltin="1"/>
    <cellStyle name="Total" xfId="10661" builtinId="25" hidden="1" customBuiltin="1"/>
    <cellStyle name="Total" xfId="4301" builtinId="25" hidden="1" customBuiltin="1"/>
    <cellStyle name="Total" xfId="6263" builtinId="25" hidden="1" customBuiltin="1"/>
    <cellStyle name="Total" xfId="4082" builtinId="25" hidden="1" customBuiltin="1"/>
    <cellStyle name="Total" xfId="6164" builtinId="25" hidden="1" customBuiltin="1"/>
    <cellStyle name="Total" xfId="4337" builtinId="25" hidden="1" customBuiltin="1"/>
    <cellStyle name="Total" xfId="12874" builtinId="25" hidden="1" customBuiltin="1"/>
    <cellStyle name="Total" xfId="11933" builtinId="25" hidden="1" customBuiltin="1"/>
    <cellStyle name="Total" xfId="11027" builtinId="25" hidden="1" customBuiltin="1"/>
    <cellStyle name="Total" xfId="8258" builtinId="25" hidden="1" customBuiltin="1"/>
    <cellStyle name="Total" xfId="5825" builtinId="25" hidden="1" customBuiltin="1"/>
    <cellStyle name="Total" xfId="5126" builtinId="25" hidden="1" customBuiltin="1"/>
    <cellStyle name="Total" xfId="4767" builtinId="25" hidden="1" customBuiltin="1"/>
    <cellStyle name="Total" xfId="10740" builtinId="25" hidden="1" customBuiltin="1"/>
    <cellStyle name="Total" xfId="6012" builtinId="25" hidden="1" customBuiltin="1"/>
    <cellStyle name="Total" xfId="8161" builtinId="25" hidden="1" customBuiltin="1"/>
    <cellStyle name="Total" xfId="4338" builtinId="25" hidden="1" customBuiltin="1"/>
    <cellStyle name="Total" xfId="16523" builtinId="25" hidden="1" customBuiltin="1"/>
    <cellStyle name="Total" xfId="16112" builtinId="25" hidden="1" customBuiltin="1"/>
    <cellStyle name="Total" xfId="5711" builtinId="25" hidden="1" customBuiltin="1"/>
    <cellStyle name="Total" xfId="4657" builtinId="25" hidden="1" customBuiltin="1"/>
    <cellStyle name="Total" xfId="16189" builtinId="25" hidden="1" customBuiltin="1"/>
    <cellStyle name="Total" xfId="17174" builtinId="25" hidden="1" customBuiltin="1"/>
    <cellStyle name="Total" xfId="17200" builtinId="25" hidden="1" customBuiltin="1"/>
    <cellStyle name="Total" xfId="17226" builtinId="25" hidden="1" customBuiltin="1"/>
    <cellStyle name="Total" xfId="17253" builtinId="25" hidden="1" customBuiltin="1"/>
    <cellStyle name="Total" xfId="17278" builtinId="25" hidden="1" customBuiltin="1"/>
    <cellStyle name="Total" xfId="17128" builtinId="25" hidden="1" customBuiltin="1"/>
    <cellStyle name="Total" xfId="17318" builtinId="25" hidden="1" customBuiltin="1"/>
    <cellStyle name="Total" xfId="17351" builtinId="25" hidden="1" customBuiltin="1"/>
    <cellStyle name="Total" xfId="17386" builtinId="25" hidden="1" customBuiltin="1"/>
    <cellStyle name="Total" xfId="17419" builtinId="25" hidden="1" customBuiltin="1"/>
    <cellStyle name="Total" xfId="17450" builtinId="25" hidden="1" customBuiltin="1"/>
    <cellStyle name="Total" xfId="17158" builtinId="25" hidden="1" customBuiltin="1"/>
    <cellStyle name="Total" xfId="17470" builtinId="25" hidden="1" customBuiltin="1"/>
    <cellStyle name="Total" xfId="17140" builtinId="25" hidden="1" customBuiltin="1"/>
    <cellStyle name="Total" xfId="17501" builtinId="25" hidden="1" customBuiltin="1"/>
    <cellStyle name="Total" xfId="17529" builtinId="25" hidden="1" customBuiltin="1"/>
    <cellStyle name="Total" xfId="17554" builtinId="25" hidden="1" customBuiltin="1"/>
    <cellStyle name="Total" xfId="17472" builtinId="25" hidden="1" customBuiltin="1"/>
    <cellStyle name="Total" xfId="17602" builtinId="25" hidden="1" customBuiltin="1"/>
    <cellStyle name="Total" xfId="17632" builtinId="25" hidden="1" customBuiltin="1"/>
    <cellStyle name="Total" xfId="17664" builtinId="25" hidden="1" customBuiltin="1"/>
    <cellStyle name="Total" xfId="17694" builtinId="25" hidden="1" customBuiltin="1"/>
    <cellStyle name="Total" xfId="17723" builtinId="25" hidden="1" customBuiltin="1"/>
    <cellStyle name="Total" xfId="17365" builtinId="25" hidden="1" customBuiltin="1"/>
    <cellStyle name="Total" xfId="17741" builtinId="25" hidden="1" customBuiltin="1"/>
    <cellStyle name="Total" xfId="17130" builtinId="25" hidden="1" customBuiltin="1"/>
    <cellStyle name="Total" xfId="17768" builtinId="25" hidden="1" customBuiltin="1"/>
    <cellStyle name="Total" xfId="17795" builtinId="25" hidden="1" customBuiltin="1"/>
    <cellStyle name="Total" xfId="17819" builtinId="25" hidden="1" customBuiltin="1"/>
    <cellStyle name="Total" xfId="17848" builtinId="25" hidden="1" customBuiltin="1"/>
    <cellStyle name="Total" xfId="17886" builtinId="25" hidden="1" customBuiltin="1"/>
    <cellStyle name="Total" xfId="17916" builtinId="25" hidden="1" customBuiltin="1"/>
    <cellStyle name="Total" xfId="17948" builtinId="25" hidden="1" customBuiltin="1"/>
    <cellStyle name="Total" xfId="17979" builtinId="25" hidden="1" customBuiltin="1"/>
    <cellStyle name="Total" xfId="18007" builtinId="25" hidden="1" customBuiltin="1"/>
    <cellStyle name="Total" xfId="17835" builtinId="25" hidden="1" customBuiltin="1"/>
    <cellStyle name="Total" xfId="18025" builtinId="25" hidden="1" customBuiltin="1"/>
    <cellStyle name="Total" xfId="17850" builtinId="25" hidden="1" customBuiltin="1"/>
    <cellStyle name="Total" xfId="18050" builtinId="25" hidden="1" customBuiltin="1"/>
    <cellStyle name="Total" xfId="18076" builtinId="25" hidden="1" customBuiltin="1"/>
    <cellStyle name="Total" xfId="18100" builtinId="25" hidden="1" customBuiltin="1"/>
    <cellStyle name="Total" xfId="18125" builtinId="25" hidden="1" customBuiltin="1"/>
    <cellStyle name="Total" xfId="7875" builtinId="25" hidden="1" customBuiltin="1"/>
    <cellStyle name="Total" xfId="17110" builtinId="25" hidden="1" customBuiltin="1"/>
    <cellStyle name="Total" xfId="15443" builtinId="25" hidden="1" customBuiltin="1"/>
    <cellStyle name="Total" xfId="7938" builtinId="25" hidden="1" customBuiltin="1"/>
    <cellStyle name="Total" xfId="17123" builtinId="25" hidden="1" customBuiltin="1"/>
    <cellStyle name="Total" xfId="15718" builtinId="25" hidden="1" customBuiltin="1"/>
    <cellStyle name="Total" xfId="18277" builtinId="25" hidden="1" customBuiltin="1"/>
    <cellStyle name="Total" xfId="18298" builtinId="25" hidden="1" customBuiltin="1"/>
    <cellStyle name="Total" xfId="18321" builtinId="25" hidden="1" customBuiltin="1"/>
    <cellStyle name="Total" xfId="18342" builtinId="25" hidden="1" customBuiltin="1"/>
    <cellStyle name="Total" xfId="18363" builtinId="25" hidden="1" customBuiltin="1"/>
    <cellStyle name="Total" xfId="18237" builtinId="25" hidden="1" customBuiltin="1"/>
    <cellStyle name="Total" xfId="18398" builtinId="25" hidden="1" customBuiltin="1"/>
    <cellStyle name="Total" xfId="18429" builtinId="25" hidden="1" customBuiltin="1"/>
    <cellStyle name="Total" xfId="18464" builtinId="25" hidden="1" customBuiltin="1"/>
    <cellStyle name="Total" xfId="18495" builtinId="25" hidden="1" customBuiltin="1"/>
    <cellStyle name="Total" xfId="18527" builtinId="25" hidden="1" customBuiltin="1"/>
    <cellStyle name="Total" xfId="18263" builtinId="25" hidden="1" customBuiltin="1"/>
    <cellStyle name="Total" xfId="18545" builtinId="25" hidden="1" customBuiltin="1"/>
    <cellStyle name="Total" xfId="18248" builtinId="25" hidden="1" customBuiltin="1"/>
    <cellStyle name="Total" xfId="18576" builtinId="25" hidden="1" customBuiltin="1"/>
    <cellStyle name="Total" xfId="18601" builtinId="25" hidden="1" customBuiltin="1"/>
    <cellStyle name="Total" xfId="18628" builtinId="25" hidden="1" customBuiltin="1"/>
    <cellStyle name="Total" xfId="18547" builtinId="25" hidden="1" customBuiltin="1"/>
    <cellStyle name="Total" xfId="18675" builtinId="25" hidden="1" customBuiltin="1"/>
    <cellStyle name="Total" xfId="18706" builtinId="25" hidden="1" customBuiltin="1"/>
    <cellStyle name="Total" xfId="18738" builtinId="25" hidden="1" customBuiltin="1"/>
    <cellStyle name="Total" xfId="18768" builtinId="25" hidden="1" customBuiltin="1"/>
    <cellStyle name="Total" xfId="18796" builtinId="25" hidden="1" customBuiltin="1"/>
    <cellStyle name="Total" xfId="18443" builtinId="25" hidden="1" customBuiltin="1"/>
    <cellStyle name="Total" xfId="18814" builtinId="25" hidden="1" customBuiltin="1"/>
    <cellStyle name="Total" xfId="18239" builtinId="25" hidden="1" customBuiltin="1"/>
    <cellStyle name="Total" xfId="18841" builtinId="25" hidden="1" customBuiltin="1"/>
    <cellStyle name="Total" xfId="18867" builtinId="25" hidden="1" customBuiltin="1"/>
    <cellStyle name="Total" xfId="18891" builtinId="25" hidden="1" customBuiltin="1"/>
    <cellStyle name="Total" xfId="18921" builtinId="25" hidden="1" customBuiltin="1"/>
    <cellStyle name="Total" xfId="18958" builtinId="25" hidden="1" customBuiltin="1"/>
    <cellStyle name="Total" xfId="18988" builtinId="25" hidden="1" customBuiltin="1"/>
    <cellStyle name="Total" xfId="19020" builtinId="25" hidden="1" customBuiltin="1"/>
    <cellStyle name="Total" xfId="19051" builtinId="25" hidden="1" customBuiltin="1"/>
    <cellStyle name="Total" xfId="19079" builtinId="25" hidden="1" customBuiltin="1"/>
    <cellStyle name="Total" xfId="18908" builtinId="25" hidden="1" customBuiltin="1"/>
    <cellStyle name="Total" xfId="19097" builtinId="25" hidden="1" customBuiltin="1"/>
    <cellStyle name="Total" xfId="18923" builtinId="25" hidden="1" customBuiltin="1"/>
    <cellStyle name="Total" xfId="19123" builtinId="25" hidden="1" customBuiltin="1"/>
    <cellStyle name="Total" xfId="19146" builtinId="25" hidden="1" customBuiltin="1"/>
    <cellStyle name="Total" xfId="19170" builtinId="25" hidden="1" customBuiltin="1"/>
    <cellStyle name="Total" xfId="19193" builtinId="25" hidden="1" customBuiltin="1"/>
    <cellStyle name="Total" xfId="5887" builtinId="25" hidden="1" customBuiltin="1"/>
    <cellStyle name="Total" xfId="5172" builtinId="25" hidden="1" customBuiltin="1"/>
    <cellStyle name="Total" xfId="17294" builtinId="25" hidden="1" customBuiltin="1"/>
    <cellStyle name="Total" xfId="10748" builtinId="25" hidden="1" customBuiltin="1"/>
    <cellStyle name="Total" xfId="4631" builtinId="25" hidden="1" customBuiltin="1"/>
    <cellStyle name="Total" xfId="16887" builtinId="25" hidden="1" customBuiltin="1"/>
    <cellStyle name="Total" xfId="7889" builtinId="25" hidden="1" customBuiltin="1"/>
    <cellStyle name="Total" xfId="14758" builtinId="25" hidden="1" customBuiltin="1"/>
    <cellStyle name="Total" xfId="4624" builtinId="25" hidden="1" customBuiltin="1"/>
    <cellStyle name="Total" xfId="8394" builtinId="25" hidden="1" customBuiltin="1"/>
    <cellStyle name="Total" xfId="11144" builtinId="25" hidden="1" customBuiltin="1"/>
    <cellStyle name="Total" xfId="18414" builtinId="25" hidden="1" customBuiltin="1"/>
    <cellStyle name="Total" xfId="10792" builtinId="25" hidden="1" customBuiltin="1"/>
    <cellStyle name="Total" xfId="4572" builtinId="25" hidden="1" customBuiltin="1"/>
    <cellStyle name="Total" xfId="14217" builtinId="25" hidden="1" customBuiltin="1"/>
    <cellStyle name="Total" xfId="13074" builtinId="25" hidden="1" customBuiltin="1"/>
    <cellStyle name="Total" xfId="18052" builtinId="25" hidden="1" customBuiltin="1"/>
    <cellStyle name="Total" xfId="4754" builtinId="25" hidden="1" customBuiltin="1"/>
    <cellStyle name="Total" xfId="19215" builtinId="25" hidden="1" customBuiltin="1"/>
    <cellStyle name="Total" xfId="16831" builtinId="25" hidden="1" customBuiltin="1"/>
    <cellStyle name="Total" xfId="19257" builtinId="25" hidden="1" customBuiltin="1"/>
    <cellStyle name="Total" xfId="19294" builtinId="25" hidden="1" customBuiltin="1"/>
    <cellStyle name="Total" xfId="19329" builtinId="25" hidden="1" customBuiltin="1"/>
    <cellStyle name="Total" xfId="19218" builtinId="25" hidden="1" customBuiltin="1"/>
    <cellStyle name="Total" xfId="19392" builtinId="25" hidden="1" customBuiltin="1"/>
    <cellStyle name="Total" xfId="19425" builtinId="25" hidden="1" customBuiltin="1"/>
    <cellStyle name="Total" xfId="19460" builtinId="25" hidden="1" customBuiltin="1"/>
    <cellStyle name="Total" xfId="19493" builtinId="25" hidden="1" customBuiltin="1"/>
    <cellStyle name="Total" xfId="19523" builtinId="25" hidden="1" customBuiltin="1"/>
    <cellStyle name="Total" xfId="9313" builtinId="25" hidden="1" customBuiltin="1"/>
    <cellStyle name="Total" xfId="19542" builtinId="25" hidden="1" customBuiltin="1"/>
    <cellStyle name="Total" xfId="17617" builtinId="25" hidden="1" customBuiltin="1"/>
    <cellStyle name="Total" xfId="19579" builtinId="25" hidden="1" customBuiltin="1"/>
    <cellStyle name="Total" xfId="19615" builtinId="25" hidden="1" customBuiltin="1"/>
    <cellStyle name="Total" xfId="19649" builtinId="25" hidden="1" customBuiltin="1"/>
    <cellStyle name="Total" xfId="19689" builtinId="25" hidden="1" customBuiltin="1"/>
    <cellStyle name="Total" xfId="19734" builtinId="25" hidden="1" customBuiltin="1"/>
    <cellStyle name="Total" xfId="19767" builtinId="25" hidden="1" customBuiltin="1"/>
    <cellStyle name="Total" xfId="19802" builtinId="25" hidden="1" customBuiltin="1"/>
    <cellStyle name="Total" xfId="19835" builtinId="25" hidden="1" customBuiltin="1"/>
    <cellStyle name="Total" xfId="19865" builtinId="25" hidden="1" customBuiltin="1"/>
    <cellStyle name="Total" xfId="19674" builtinId="25" hidden="1" customBuiltin="1"/>
    <cellStyle name="Total" xfId="19884" builtinId="25" hidden="1" customBuiltin="1"/>
    <cellStyle name="Total" xfId="19691" builtinId="25" hidden="1" customBuiltin="1"/>
    <cellStyle name="Total" xfId="19921" builtinId="25" hidden="1" customBuiltin="1"/>
    <cellStyle name="Total" xfId="19957" builtinId="25" hidden="1" customBuiltin="1"/>
    <cellStyle name="Total" xfId="19991" builtinId="25" hidden="1" customBuiltin="1"/>
    <cellStyle name="Total" xfId="20029" builtinId="25" hidden="1" customBuiltin="1"/>
    <cellStyle name="Total" xfId="20139" builtinId="25" hidden="1" customBuiltin="1"/>
    <cellStyle name="Total" xfId="20160" builtinId="25" hidden="1" customBuiltin="1"/>
    <cellStyle name="Total" xfId="20183" builtinId="25" hidden="1" customBuiltin="1"/>
    <cellStyle name="Total" xfId="20205" builtinId="25" hidden="1" customBuiltin="1"/>
    <cellStyle name="Total" xfId="20226" builtinId="25" hidden="1" customBuiltin="1"/>
    <cellStyle name="Total" xfId="20260" builtinId="25" hidden="1" customBuiltin="1"/>
    <cellStyle name="Total" xfId="20458" builtinId="25" hidden="1" customBuiltin="1"/>
    <cellStyle name="Total" xfId="20483" builtinId="25" hidden="1" customBuiltin="1"/>
    <cellStyle name="Total" xfId="20509" builtinId="25" hidden="1" customBuiltin="1"/>
    <cellStyle name="Total" xfId="20536" builtinId="25" hidden="1" customBuiltin="1"/>
    <cellStyle name="Total" xfId="20561" builtinId="25" hidden="1" customBuiltin="1"/>
    <cellStyle name="Total" xfId="20412" builtinId="25" hidden="1" customBuiltin="1"/>
    <cellStyle name="Total" xfId="20601" builtinId="25" hidden="1" customBuiltin="1"/>
    <cellStyle name="Total" xfId="20633" builtinId="25" hidden="1" customBuiltin="1"/>
    <cellStyle name="Total" xfId="20668" builtinId="25" hidden="1" customBuiltin="1"/>
    <cellStyle name="Total" xfId="20700" builtinId="25" hidden="1" customBuiltin="1"/>
    <cellStyle name="Total" xfId="20731" builtinId="25" hidden="1" customBuiltin="1"/>
    <cellStyle name="Total" xfId="20442" builtinId="25" hidden="1" customBuiltin="1"/>
    <cellStyle name="Total" xfId="20751" builtinId="25" hidden="1" customBuiltin="1"/>
    <cellStyle name="Total" xfId="20424" builtinId="25" hidden="1" customBuiltin="1"/>
    <cellStyle name="Total" xfId="20781" builtinId="25" hidden="1" customBuiltin="1"/>
    <cellStyle name="Total" xfId="20809" builtinId="25" hidden="1" customBuiltin="1"/>
    <cellStyle name="Total" xfId="20833" builtinId="25" hidden="1" customBuiltin="1"/>
    <cellStyle name="Total" xfId="20753" builtinId="25" hidden="1" customBuiltin="1"/>
    <cellStyle name="Total" xfId="20881" builtinId="25" hidden="1" customBuiltin="1"/>
    <cellStyle name="Total" xfId="20911" builtinId="25" hidden="1" customBuiltin="1"/>
    <cellStyle name="Total" xfId="20943" builtinId="25" hidden="1" customBuiltin="1"/>
    <cellStyle name="Total" xfId="20973" builtinId="25" hidden="1" customBuiltin="1"/>
    <cellStyle name="Total" xfId="21001" builtinId="25" hidden="1" customBuiltin="1"/>
    <cellStyle name="Total" xfId="20647" builtinId="25" hidden="1" customBuiltin="1"/>
    <cellStyle name="Total" xfId="21019" builtinId="25" hidden="1" customBuiltin="1"/>
    <cellStyle name="Total" xfId="20414" builtinId="25" hidden="1" customBuiltin="1"/>
    <cellStyle name="Total" xfId="21044" builtinId="25" hidden="1" customBuiltin="1"/>
    <cellStyle name="Total" xfId="21069" builtinId="25" hidden="1" customBuiltin="1"/>
    <cellStyle name="Total" xfId="21092" builtinId="25" hidden="1" customBuiltin="1"/>
    <cellStyle name="Total" xfId="21120" builtinId="25" hidden="1" customBuiltin="1"/>
    <cellStyle name="Total" xfId="21158" builtinId="25" hidden="1" customBuiltin="1"/>
    <cellStyle name="Total" xfId="21188" builtinId="25" hidden="1" customBuiltin="1"/>
    <cellStyle name="Total" xfId="21220" builtinId="25" hidden="1" customBuiltin="1"/>
    <cellStyle name="Total" xfId="21251" builtinId="25" hidden="1" customBuiltin="1"/>
    <cellStyle name="Total" xfId="21278" builtinId="25" hidden="1" customBuiltin="1"/>
    <cellStyle name="Total" xfId="21107" builtinId="25" hidden="1" customBuiltin="1"/>
    <cellStyle name="Total" xfId="21296" builtinId="25" hidden="1" customBuiltin="1"/>
    <cellStyle name="Total" xfId="21122" builtinId="25" hidden="1" customBuiltin="1"/>
    <cellStyle name="Total" xfId="21321" builtinId="25" hidden="1" customBuiltin="1"/>
    <cellStyle name="Total" xfId="21347" builtinId="25" hidden="1" customBuiltin="1"/>
    <cellStyle name="Total" xfId="21370" builtinId="25" hidden="1" customBuiltin="1"/>
    <cellStyle name="Total" xfId="21394" builtinId="25" hidden="1" customBuiltin="1"/>
    <cellStyle name="Total" xfId="20301" builtinId="25" hidden="1" customBuiltin="1"/>
    <cellStyle name="Total" xfId="20394" builtinId="25" hidden="1" customBuiltin="1"/>
    <cellStyle name="Total" xfId="20249" builtinId="25" hidden="1" customBuiltin="1"/>
    <cellStyle name="Total" xfId="20293" builtinId="25" hidden="1" customBuiltin="1"/>
    <cellStyle name="Total" xfId="20407" builtinId="25" hidden="1" customBuiltin="1"/>
    <cellStyle name="Total" xfId="20248" builtinId="25" hidden="1" customBuiltin="1"/>
    <cellStyle name="Total" xfId="21546" builtinId="25" hidden="1" customBuiltin="1"/>
    <cellStyle name="Total" xfId="21567" builtinId="25" hidden="1" customBuiltin="1"/>
    <cellStyle name="Total" xfId="21590" builtinId="25" hidden="1" customBuiltin="1"/>
    <cellStyle name="Total" xfId="21611" builtinId="25" hidden="1" customBuiltin="1"/>
    <cellStyle name="Total" xfId="21632" builtinId="25" hidden="1" customBuiltin="1"/>
    <cellStyle name="Total" xfId="21506" builtinId="25" hidden="1" customBuiltin="1"/>
    <cellStyle name="Total" xfId="21667" builtinId="25" hidden="1" customBuiltin="1"/>
    <cellStyle name="Total" xfId="21698" builtinId="25" hidden="1" customBuiltin="1"/>
    <cellStyle name="Total" xfId="21733" builtinId="25" hidden="1" customBuiltin="1"/>
    <cellStyle name="Total" xfId="21764" builtinId="25" hidden="1" customBuiltin="1"/>
    <cellStyle name="Total" xfId="21795" builtinId="25" hidden="1" customBuiltin="1"/>
    <cellStyle name="Total" xfId="21532" builtinId="25" hidden="1" customBuiltin="1"/>
    <cellStyle name="Total" xfId="21813" builtinId="25" hidden="1" customBuiltin="1"/>
    <cellStyle name="Total" xfId="21517" builtinId="25" hidden="1" customBuiltin="1"/>
    <cellStyle name="Total" xfId="21842" builtinId="25" hidden="1" customBuiltin="1"/>
    <cellStyle name="Total" xfId="21866" builtinId="25" hidden="1" customBuiltin="1"/>
    <cellStyle name="Total" xfId="21890" builtinId="25" hidden="1" customBuiltin="1"/>
    <cellStyle name="Total" xfId="21815" builtinId="25" hidden="1" customBuiltin="1"/>
    <cellStyle name="Total" xfId="21937" builtinId="25" hidden="1" customBuiltin="1"/>
    <cellStyle name="Total" xfId="21967" builtinId="25" hidden="1" customBuiltin="1"/>
    <cellStyle name="Total" xfId="21999" builtinId="25" hidden="1" customBuiltin="1"/>
    <cellStyle name="Total" xfId="22029" builtinId="25" hidden="1" customBuiltin="1"/>
    <cellStyle name="Total" xfId="22056" builtinId="25" hidden="1" customBuiltin="1"/>
    <cellStyle name="Total" xfId="21712" builtinId="25" hidden="1" customBuiltin="1"/>
    <cellStyle name="Total" xfId="22074" builtinId="25" hidden="1" customBuiltin="1"/>
    <cellStyle name="Total" xfId="21508" builtinId="25" hidden="1" customBuiltin="1"/>
    <cellStyle name="Total" xfId="22098" builtinId="25" hidden="1" customBuiltin="1"/>
    <cellStyle name="Total" xfId="22123" builtinId="25" hidden="1" customBuiltin="1"/>
    <cellStyle name="Total" xfId="22147" builtinId="25" hidden="1" customBuiltin="1"/>
    <cellStyle name="Total" xfId="22176" builtinId="25" hidden="1" customBuiltin="1"/>
    <cellStyle name="Total" xfId="22213" builtinId="25" hidden="1" customBuiltin="1"/>
    <cellStyle name="Total" xfId="22243" builtinId="25" hidden="1" customBuiltin="1"/>
    <cellStyle name="Total" xfId="22275" builtinId="25" hidden="1" customBuiltin="1"/>
    <cellStyle name="Total" xfId="22306" builtinId="25" hidden="1" customBuiltin="1"/>
    <cellStyle name="Total" xfId="22333" builtinId="25" hidden="1" customBuiltin="1"/>
    <cellStyle name="Total" xfId="22163" builtinId="25" hidden="1" customBuiltin="1"/>
    <cellStyle name="Total" xfId="22351" builtinId="25" hidden="1" customBuiltin="1"/>
    <cellStyle name="Total" xfId="22178" builtinId="25" hidden="1" customBuiltin="1"/>
    <cellStyle name="Total" xfId="22377" builtinId="25" hidden="1" customBuiltin="1"/>
    <cellStyle name="Total" xfId="22400" builtinId="25" hidden="1" customBuiltin="1"/>
    <cellStyle name="Total" xfId="22423" builtinId="25" hidden="1" customBuiltin="1"/>
    <cellStyle name="Total" xfId="22446" builtinId="25" hidden="1" customBuiltin="1"/>
    <cellStyle name="Total" xfId="6472" builtinId="25" hidden="1" customBuiltin="1"/>
    <cellStyle name="Total" xfId="4436" builtinId="25" hidden="1" customBuiltin="1"/>
    <cellStyle name="Total" xfId="20577" builtinId="25" hidden="1" customBuiltin="1"/>
    <cellStyle name="Total" xfId="7734" builtinId="25" hidden="1" customBuiltin="1"/>
    <cellStyle name="Total" xfId="4211" builtinId="25" hidden="1" customBuiltin="1"/>
    <cellStyle name="Total" xfId="14654" builtinId="25" hidden="1" customBuiltin="1"/>
    <cellStyle name="Total" xfId="5483" builtinId="25" hidden="1" customBuiltin="1"/>
    <cellStyle name="Total" xfId="4610" builtinId="25" hidden="1" customBuiltin="1"/>
    <cellStyle name="Total" xfId="4839" builtinId="25" hidden="1" customBuiltin="1"/>
    <cellStyle name="Total" xfId="14288" builtinId="25" hidden="1" customBuiltin="1"/>
    <cellStyle name="Total" xfId="15328" builtinId="25" hidden="1" customBuiltin="1"/>
    <cellStyle name="Total" xfId="21683" builtinId="25" hidden="1" customBuiltin="1"/>
    <cellStyle name="Total" xfId="5114" builtinId="25" hidden="1" customBuiltin="1"/>
    <cellStyle name="Total" xfId="7593" builtinId="25" hidden="1" customBuiltin="1"/>
    <cellStyle name="Total" xfId="20046" builtinId="25" hidden="1" customBuiltin="1"/>
    <cellStyle name="Total" xfId="16529" builtinId="25" hidden="1" customBuiltin="1"/>
    <cellStyle name="Total" xfId="21323" builtinId="25" hidden="1" customBuiltin="1"/>
    <cellStyle name="Total" xfId="17963" builtinId="25" hidden="1" customBuiltin="1"/>
    <cellStyle name="Total" xfId="22468" builtinId="25" hidden="1" customBuiltin="1"/>
    <cellStyle name="Total" xfId="7540" builtinId="25" hidden="1" customBuiltin="1"/>
    <cellStyle name="Total" xfId="22510" builtinId="25" hidden="1" customBuiltin="1"/>
    <cellStyle name="Total" xfId="22547" builtinId="25" hidden="1" customBuiltin="1"/>
    <cellStyle name="Total" xfId="22582" builtinId="25" hidden="1" customBuiltin="1"/>
    <cellStyle name="Total" xfId="22471" builtinId="25" hidden="1" customBuiltin="1"/>
    <cellStyle name="Total" xfId="22645" builtinId="25" hidden="1" customBuiltin="1"/>
    <cellStyle name="Total" xfId="22678" builtinId="25" hidden="1" customBuiltin="1"/>
    <cellStyle name="Total" xfId="22713" builtinId="25" hidden="1" customBuiltin="1"/>
    <cellStyle name="Total" xfId="22746" builtinId="25" hidden="1" customBuiltin="1"/>
    <cellStyle name="Total" xfId="22776" builtinId="25" hidden="1" customBuiltin="1"/>
    <cellStyle name="Total" xfId="17611" builtinId="25" hidden="1" customBuiltin="1"/>
    <cellStyle name="Total" xfId="22795" builtinId="25" hidden="1" customBuiltin="1"/>
    <cellStyle name="Total" xfId="20896" builtinId="25" hidden="1" customBuiltin="1"/>
    <cellStyle name="Total" xfId="22832" builtinId="25" hidden="1" customBuiltin="1"/>
    <cellStyle name="Total" xfId="22868" builtinId="25" hidden="1" customBuiltin="1"/>
    <cellStyle name="Total" xfId="22902" builtinId="25" hidden="1" customBuiltin="1"/>
    <cellStyle name="Total" xfId="22942" builtinId="25" hidden="1" customBuiltin="1"/>
    <cellStyle name="Total" xfId="22987" builtinId="25" hidden="1" customBuiltin="1"/>
    <cellStyle name="Total" xfId="23020" builtinId="25" hidden="1" customBuiltin="1"/>
    <cellStyle name="Total" xfId="23055" builtinId="25" hidden="1" customBuiltin="1"/>
    <cellStyle name="Total" xfId="23088" builtinId="25" hidden="1" customBuiltin="1"/>
    <cellStyle name="Total" xfId="23118" builtinId="25" hidden="1" customBuiltin="1"/>
    <cellStyle name="Total" xfId="22927" builtinId="25" hidden="1" customBuiltin="1"/>
    <cellStyle name="Total" xfId="23137" builtinId="25" hidden="1" customBuiltin="1"/>
    <cellStyle name="Total" xfId="22944" builtinId="25" hidden="1" customBuiltin="1"/>
    <cellStyle name="Total" xfId="23174" builtinId="25" hidden="1" customBuiltin="1"/>
    <cellStyle name="Total" xfId="23210" builtinId="25" hidden="1" customBuiltin="1"/>
    <cellStyle name="Total" xfId="23244" builtinId="25" hidden="1" customBuiltin="1"/>
    <cellStyle name="Total" xfId="23279" builtinId="25" hidden="1" customBuiltin="1"/>
    <cellStyle name="Total" xfId="23347" builtinId="25" hidden="1" customBuiltin="1"/>
    <cellStyle name="Total" xfId="23368" builtinId="25" hidden="1" customBuiltin="1"/>
    <cellStyle name="Total" xfId="23391" builtinId="25" hidden="1" customBuiltin="1"/>
    <cellStyle name="Total" xfId="23413" builtinId="25" hidden="1" customBuiltin="1"/>
    <cellStyle name="Total" xfId="23434" builtinId="25" hidden="1" customBuiltin="1"/>
    <cellStyle name="Total" xfId="23465" builtinId="25" hidden="1" customBuiltin="1"/>
    <cellStyle name="Total" xfId="23660" builtinId="25" hidden="1" customBuiltin="1"/>
    <cellStyle name="Total" xfId="23682" builtinId="25" hidden="1" customBuiltin="1"/>
    <cellStyle name="Total" xfId="23708" builtinId="25" hidden="1" customBuiltin="1"/>
    <cellStyle name="Total" xfId="23734" builtinId="25" hidden="1" customBuiltin="1"/>
    <cellStyle name="Total" xfId="23758" builtinId="25" hidden="1" customBuiltin="1"/>
    <cellStyle name="Total" xfId="23614" builtinId="25" hidden="1" customBuiltin="1"/>
    <cellStyle name="Total" xfId="23798" builtinId="25" hidden="1" customBuiltin="1"/>
    <cellStyle name="Total" xfId="23829" builtinId="25" hidden="1" customBuiltin="1"/>
    <cellStyle name="Total" xfId="23864" builtinId="25" hidden="1" customBuiltin="1"/>
    <cellStyle name="Total" xfId="23896" builtinId="25" hidden="1" customBuiltin="1"/>
    <cellStyle name="Total" xfId="23927" builtinId="25" hidden="1" customBuiltin="1"/>
    <cellStyle name="Total" xfId="23644" builtinId="25" hidden="1" customBuiltin="1"/>
    <cellStyle name="Total" xfId="23945" builtinId="25" hidden="1" customBuiltin="1"/>
    <cellStyle name="Total" xfId="23626" builtinId="25" hidden="1" customBuiltin="1"/>
    <cellStyle name="Total" xfId="23975" builtinId="25" hidden="1" customBuiltin="1"/>
    <cellStyle name="Total" xfId="24001" builtinId="25" hidden="1" customBuiltin="1"/>
    <cellStyle name="Total" xfId="24025" builtinId="25" hidden="1" customBuiltin="1"/>
    <cellStyle name="Total" xfId="23947" builtinId="25" hidden="1" customBuiltin="1"/>
    <cellStyle name="Total" xfId="24071" builtinId="25" hidden="1" customBuiltin="1"/>
    <cellStyle name="Total" xfId="24100" builtinId="25" hidden="1" customBuiltin="1"/>
    <cellStyle name="Total" xfId="24132" builtinId="25" hidden="1" customBuiltin="1"/>
    <cellStyle name="Total" xfId="24162" builtinId="25" hidden="1" customBuiltin="1"/>
    <cellStyle name="Total" xfId="24189" builtinId="25" hidden="1" customBuiltin="1"/>
    <cellStyle name="Total" xfId="23843" builtinId="25" hidden="1" customBuiltin="1"/>
    <cellStyle name="Total" xfId="24207" builtinId="25" hidden="1" customBuiltin="1"/>
    <cellStyle name="Total" xfId="23616" builtinId="25" hidden="1" customBuiltin="1"/>
    <cellStyle name="Total" xfId="24232" builtinId="25" hidden="1" customBuiltin="1"/>
    <cellStyle name="Total" xfId="24256" builtinId="25" hidden="1" customBuiltin="1"/>
    <cellStyle name="Total" xfId="24279" builtinId="25" hidden="1" customBuiltin="1"/>
    <cellStyle name="Total" xfId="24307" builtinId="25" hidden="1" customBuiltin="1"/>
    <cellStyle name="Total" xfId="24345" builtinId="25" hidden="1" customBuiltin="1"/>
    <cellStyle name="Total" xfId="24374" builtinId="25" hidden="1" customBuiltin="1"/>
    <cellStyle name="Total" xfId="24406" builtinId="25" hidden="1" customBuiltin="1"/>
    <cellStyle name="Total" xfId="24436" builtinId="25" hidden="1" customBuiltin="1"/>
    <cellStyle name="Total" xfId="24463" builtinId="25" hidden="1" customBuiltin="1"/>
    <cellStyle name="Total" xfId="24294" builtinId="25" hidden="1" customBuiltin="1"/>
    <cellStyle name="Total" xfId="24481" builtinId="25" hidden="1" customBuiltin="1"/>
    <cellStyle name="Total" xfId="24309" builtinId="25" hidden="1" customBuiltin="1"/>
    <cellStyle name="Total" xfId="24506" builtinId="25" hidden="1" customBuiltin="1"/>
    <cellStyle name="Total" xfId="24531" builtinId="25" hidden="1" customBuiltin="1"/>
    <cellStyle name="Total" xfId="24554" builtinId="25" hidden="1" customBuiltin="1"/>
    <cellStyle name="Total" xfId="24578" builtinId="25" hidden="1" customBuiltin="1"/>
    <cellStyle name="Total" xfId="23505" builtinId="25" hidden="1" customBuiltin="1"/>
    <cellStyle name="Total" xfId="23597" builtinId="25" hidden="1" customBuiltin="1"/>
    <cellStyle name="Total" xfId="23454" builtinId="25" hidden="1" customBuiltin="1"/>
    <cellStyle name="Total" xfId="23498" builtinId="25" hidden="1" customBuiltin="1"/>
    <cellStyle name="Total" xfId="23610" builtinId="25" hidden="1" customBuiltin="1"/>
    <cellStyle name="Total" xfId="23453" builtinId="25" hidden="1" customBuiltin="1"/>
    <cellStyle name="Total" xfId="24729" builtinId="25" hidden="1" customBuiltin="1"/>
    <cellStyle name="Total" xfId="24750" builtinId="25" hidden="1" customBuiltin="1"/>
    <cellStyle name="Total" xfId="24773" builtinId="25" hidden="1" customBuiltin="1"/>
    <cellStyle name="Total" xfId="24794" builtinId="25" hidden="1" customBuiltin="1"/>
    <cellStyle name="Total" xfId="24815" builtinId="25" hidden="1" customBuiltin="1"/>
    <cellStyle name="Total" xfId="24690" builtinId="25" hidden="1" customBuiltin="1"/>
    <cellStyle name="Total" xfId="24849" builtinId="25" hidden="1" customBuiltin="1"/>
    <cellStyle name="Total" xfId="24879" builtinId="25" hidden="1" customBuiltin="1"/>
    <cellStyle name="Total" xfId="24914" builtinId="25" hidden="1" customBuiltin="1"/>
    <cellStyle name="Total" xfId="24944" builtinId="25" hidden="1" customBuiltin="1"/>
    <cellStyle name="Total" xfId="24975" builtinId="25" hidden="1" customBuiltin="1"/>
    <cellStyle name="Total" xfId="24715" builtinId="25" hidden="1" customBuiltin="1"/>
    <cellStyle name="Total" xfId="24993" builtinId="25" hidden="1" customBuiltin="1"/>
    <cellStyle name="Total" xfId="24701" builtinId="25" hidden="1" customBuiltin="1"/>
    <cellStyle name="Total" xfId="25022" builtinId="25" hidden="1" customBuiltin="1"/>
    <cellStyle name="Total" xfId="25045" builtinId="25" hidden="1" customBuiltin="1"/>
    <cellStyle name="Total" xfId="25069" builtinId="25" hidden="1" customBuiltin="1"/>
    <cellStyle name="Total" xfId="24995" builtinId="25" hidden="1" customBuiltin="1"/>
    <cellStyle name="Total" xfId="25114" builtinId="25" hidden="1" customBuiltin="1"/>
    <cellStyle name="Total" xfId="25143" builtinId="25" hidden="1" customBuiltin="1"/>
    <cellStyle name="Total" xfId="25175" builtinId="25" hidden="1" customBuiltin="1"/>
    <cellStyle name="Total" xfId="25204" builtinId="25" hidden="1" customBuiltin="1"/>
    <cellStyle name="Total" xfId="25231" builtinId="25" hidden="1" customBuiltin="1"/>
    <cellStyle name="Total" xfId="24893" builtinId="25" hidden="1" customBuiltin="1"/>
    <cellStyle name="Total" xfId="25248" builtinId="25" hidden="1" customBuiltin="1"/>
    <cellStyle name="Total" xfId="24692" builtinId="25" hidden="1" customBuiltin="1"/>
    <cellStyle name="Total" xfId="25272" builtinId="25" hidden="1" customBuiltin="1"/>
    <cellStyle name="Total" xfId="25296" builtinId="25" hidden="1" customBuiltin="1"/>
    <cellStyle name="Total" xfId="25320" builtinId="25" hidden="1" customBuiltin="1"/>
    <cellStyle name="Total" xfId="25349" builtinId="25" hidden="1" customBuiltin="1"/>
    <cellStyle name="Total" xfId="25385" builtinId="25" hidden="1" customBuiltin="1"/>
    <cellStyle name="Total" xfId="25414" builtinId="25" hidden="1" customBuiltin="1"/>
    <cellStyle name="Total" xfId="25446" builtinId="25" hidden="1" customBuiltin="1"/>
    <cellStyle name="Total" xfId="25475" builtinId="25" hidden="1" customBuiltin="1"/>
    <cellStyle name="Total" xfId="25502" builtinId="25" hidden="1" customBuiltin="1"/>
    <cellStyle name="Total" xfId="25336" builtinId="25" hidden="1" customBuiltin="1"/>
    <cellStyle name="Total" xfId="25520" builtinId="25" hidden="1" customBuiltin="1"/>
    <cellStyle name="Total" xfId="25351" builtinId="25" hidden="1" customBuiltin="1"/>
    <cellStyle name="Total" xfId="25545" builtinId="25" hidden="1" customBuiltin="1"/>
    <cellStyle name="Total" xfId="25568" builtinId="25" hidden="1" customBuiltin="1"/>
    <cellStyle name="Total" xfId="25591" builtinId="25" hidden="1" customBuiltin="1"/>
    <cellStyle name="Total" xfId="25614" builtinId="25" hidden="1" customBuiltin="1"/>
    <cellStyle name="Total" xfId="20076" builtinId="25" hidden="1" customBuiltin="1"/>
    <cellStyle name="Total" xfId="4500" builtinId="25" hidden="1" customBuiltin="1"/>
    <cellStyle name="Total" xfId="23774" builtinId="25" hidden="1" customBuiltin="1"/>
    <cellStyle name="Total" xfId="20016" builtinId="25" hidden="1" customBuiltin="1"/>
    <cellStyle name="Total" xfId="6334" builtinId="25" hidden="1" customBuiltin="1"/>
    <cellStyle name="Total" xfId="14240" builtinId="25" hidden="1" customBuiltin="1"/>
    <cellStyle name="Total" xfId="15475" builtinId="25" hidden="1" customBuiltin="1"/>
    <cellStyle name="Total" xfId="18090" builtinId="25" hidden="1" customBuiltin="1"/>
    <cellStyle name="Total" xfId="20037" builtinId="25" hidden="1" customBuiltin="1"/>
    <cellStyle name="Total" xfId="7769" builtinId="25" hidden="1" customBuiltin="1"/>
    <cellStyle name="Total" xfId="7723" builtinId="25" hidden="1" customBuiltin="1"/>
    <cellStyle name="Total" xfId="24864" builtinId="25" hidden="1" customBuiltin="1"/>
    <cellStyle name="Total" xfId="20018" builtinId="25" hidden="1" customBuiltin="1"/>
    <cellStyle name="Total" xfId="20242" builtinId="25" hidden="1" customBuiltin="1"/>
    <cellStyle name="Total" xfId="23294" builtinId="25" hidden="1" customBuiltin="1"/>
    <cellStyle name="Total" xfId="20092" builtinId="25" hidden="1" customBuiltin="1"/>
    <cellStyle name="Total" xfId="24508" builtinId="25" hidden="1" customBuiltin="1"/>
    <cellStyle name="Total" xfId="21235" builtinId="25" hidden="1" customBuiltin="1"/>
    <cellStyle name="Total" xfId="25636" builtinId="25" hidden="1" customBuiltin="1"/>
    <cellStyle name="Total" xfId="13998" builtinId="25" hidden="1" customBuiltin="1"/>
    <cellStyle name="Total" xfId="25677" builtinId="25" hidden="1" customBuiltin="1"/>
    <cellStyle name="Total" xfId="25713" builtinId="25" hidden="1" customBuiltin="1"/>
    <cellStyle name="Total" xfId="25748" builtinId="25" hidden="1" customBuiltin="1"/>
    <cellStyle name="Total" xfId="25639" builtinId="25" hidden="1" customBuiltin="1"/>
    <cellStyle name="Total" xfId="25811" builtinId="25" hidden="1" customBuiltin="1"/>
    <cellStyle name="Total" xfId="25844" builtinId="25" hidden="1" customBuiltin="1"/>
    <cellStyle name="Total" xfId="25879" builtinId="25" hidden="1" customBuiltin="1"/>
    <cellStyle name="Total" xfId="25912" builtinId="25" hidden="1" customBuiltin="1"/>
    <cellStyle name="Total" xfId="25942" builtinId="25" hidden="1" customBuiltin="1"/>
    <cellStyle name="Total" xfId="20890" builtinId="25" hidden="1" customBuiltin="1"/>
    <cellStyle name="Total" xfId="25961" builtinId="25" hidden="1" customBuiltin="1"/>
    <cellStyle name="Total" xfId="24085" builtinId="25" hidden="1" customBuiltin="1"/>
    <cellStyle name="Total" xfId="25998" builtinId="25" hidden="1" customBuiltin="1"/>
    <cellStyle name="Total" xfId="26034" builtinId="25" hidden="1" customBuiltin="1"/>
    <cellStyle name="Total" xfId="26068" builtinId="25" hidden="1" customBuiltin="1"/>
    <cellStyle name="Total" xfId="26105" builtinId="25" hidden="1" customBuiltin="1"/>
    <cellStyle name="Total" xfId="26142" builtinId="25" hidden="1" customBuiltin="1"/>
    <cellStyle name="Total" xfId="26171" builtinId="25" hidden="1" customBuiltin="1"/>
    <cellStyle name="Total" xfId="26203" builtinId="25" hidden="1" customBuiltin="1"/>
    <cellStyle name="Total" xfId="26233" builtinId="25" hidden="1" customBuiltin="1"/>
    <cellStyle name="Total" xfId="26260" builtinId="25" hidden="1" customBuiltin="1"/>
    <cellStyle name="Total" xfId="26093" builtinId="25" hidden="1" customBuiltin="1"/>
    <cellStyle name="Total" xfId="26277" builtinId="25" hidden="1" customBuiltin="1"/>
    <cellStyle name="Total" xfId="26107" builtinId="25" hidden="1" customBuiltin="1"/>
    <cellStyle name="Total" xfId="26300" builtinId="25" hidden="1" customBuiltin="1"/>
    <cellStyle name="Total" xfId="26323" builtinId="25" hidden="1" customBuiltin="1"/>
    <cellStyle name="Total" xfId="26344" builtinId="25" hidden="1" customBuiltin="1"/>
    <cellStyle name="Total" xfId="26366" builtinId="25" hidden="1" customBuiltin="1"/>
    <cellStyle name="Total" xfId="26388" builtinId="25" hidden="1" customBuiltin="1"/>
    <cellStyle name="Total" xfId="26409" builtinId="25" hidden="1" customBuiltin="1"/>
    <cellStyle name="Total" xfId="26431" builtinId="25" hidden="1" customBuiltin="1"/>
    <cellStyle name="Total" xfId="26453" builtinId="25" hidden="1" customBuiltin="1"/>
    <cellStyle name="Total" xfId="26474" builtinId="25" hidden="1" customBuiltin="1"/>
    <cellStyle name="Total" xfId="26499" builtinId="25" hidden="1" customBuiltin="1"/>
    <cellStyle name="Total" xfId="26678" builtinId="25" hidden="1" customBuiltin="1"/>
    <cellStyle name="Total" xfId="26699" builtinId="25" hidden="1" customBuiltin="1"/>
    <cellStyle name="Total" xfId="26722" builtinId="25" hidden="1" customBuiltin="1"/>
    <cellStyle name="Total" xfId="26744" builtinId="25" hidden="1" customBuiltin="1"/>
    <cellStyle name="Total" xfId="26765" builtinId="25" hidden="1" customBuiltin="1"/>
    <cellStyle name="Total" xfId="26637" builtinId="25" hidden="1" customBuiltin="1"/>
    <cellStyle name="Total" xfId="26798" builtinId="25" hidden="1" customBuiltin="1"/>
    <cellStyle name="Total" xfId="26827" builtinId="25" hidden="1" customBuiltin="1"/>
    <cellStyle name="Total" xfId="26862" builtinId="25" hidden="1" customBuiltin="1"/>
    <cellStyle name="Total" xfId="26892" builtinId="25" hidden="1" customBuiltin="1"/>
    <cellStyle name="Total" xfId="26923" builtinId="25" hidden="1" customBuiltin="1"/>
    <cellStyle name="Total" xfId="26663" builtinId="25" hidden="1" customBuiltin="1"/>
    <cellStyle name="Total" xfId="26941" builtinId="25" hidden="1" customBuiltin="1"/>
    <cellStyle name="Total" xfId="26648" builtinId="25" hidden="1" customBuiltin="1"/>
    <cellStyle name="Total" xfId="26968" builtinId="25" hidden="1" customBuiltin="1"/>
    <cellStyle name="Total" xfId="26990" builtinId="25" hidden="1" customBuiltin="1"/>
    <cellStyle name="Total" xfId="27011" builtinId="25" hidden="1" customBuiltin="1"/>
    <cellStyle name="Total" xfId="26943" builtinId="25" hidden="1" customBuiltin="1"/>
    <cellStyle name="Total" xfId="27053" builtinId="25" hidden="1" customBuiltin="1"/>
    <cellStyle name="Total" xfId="27081" builtinId="25" hidden="1" customBuiltin="1"/>
    <cellStyle name="Total" xfId="27113" builtinId="25" hidden="1" customBuiltin="1"/>
    <cellStyle name="Total" xfId="27142" builtinId="25" hidden="1" customBuiltin="1"/>
    <cellStyle name="Total" xfId="27169" builtinId="25" hidden="1" customBuiltin="1"/>
    <cellStyle name="Total" xfId="26841" builtinId="25" hidden="1" customBuiltin="1"/>
    <cellStyle name="Total" xfId="27186" builtinId="25" hidden="1" customBuiltin="1"/>
    <cellStyle name="Total" xfId="26639" builtinId="25" hidden="1" customBuiltin="1"/>
    <cellStyle name="Total" xfId="27209" builtinId="25" hidden="1" customBuiltin="1"/>
    <cellStyle name="Total" xfId="27231" builtinId="25" hidden="1" customBuiltin="1"/>
    <cellStyle name="Total" xfId="27252" builtinId="25" hidden="1" customBuiltin="1"/>
    <cellStyle name="Total" xfId="27277" builtinId="25" hidden="1" customBuiltin="1"/>
    <cellStyle name="Total" xfId="27313" builtinId="25" hidden="1" customBuiltin="1"/>
    <cellStyle name="Total" xfId="27341" builtinId="25" hidden="1" customBuiltin="1"/>
    <cellStyle name="Total" xfId="27373" builtinId="25" hidden="1" customBuiltin="1"/>
    <cellStyle name="Total" xfId="27402" builtinId="25" hidden="1" customBuiltin="1"/>
    <cellStyle name="Total" xfId="27429" builtinId="25" hidden="1" customBuiltin="1"/>
    <cellStyle name="Total" xfId="27265" builtinId="25" hidden="1" customBuiltin="1"/>
    <cellStyle name="Total" xfId="27446" builtinId="25" hidden="1" customBuiltin="1"/>
    <cellStyle name="Total" xfId="27279" builtinId="25" hidden="1" customBuiltin="1"/>
    <cellStyle name="Total" xfId="27469" builtinId="25" hidden="1" customBuiltin="1"/>
    <cellStyle name="Total" xfId="27491" builtinId="25" hidden="1" customBuiltin="1"/>
    <cellStyle name="Total" xfId="27512" builtinId="25" hidden="1" customBuiltin="1"/>
    <cellStyle name="Total" xfId="27533" builtinId="25" hidden="1" customBuiltin="1"/>
    <cellStyle name="Total" xfId="26537" builtinId="25" hidden="1" customBuiltin="1"/>
    <cellStyle name="Total" xfId="26621" builtinId="25" hidden="1" customBuiltin="1"/>
    <cellStyle name="Total" xfId="26489" builtinId="25" hidden="1" customBuiltin="1"/>
    <cellStyle name="Total" xfId="26531" builtinId="25" hidden="1" customBuiltin="1"/>
    <cellStyle name="Total" xfId="26633" builtinId="25" hidden="1" customBuiltin="1"/>
    <cellStyle name="Total" xfId="26488" builtinId="25" hidden="1" customBuiltin="1"/>
    <cellStyle name="Total" xfId="27586" builtinId="25" hidden="1" customBuiltin="1"/>
    <cellStyle name="Total" xfId="27607" builtinId="25" hidden="1" customBuiltin="1"/>
    <cellStyle name="Total" xfId="27630" builtinId="25" hidden="1" customBuiltin="1"/>
    <cellStyle name="Total" xfId="27651" builtinId="25" hidden="1" customBuiltin="1"/>
    <cellStyle name="Total" xfId="27672" builtinId="25" hidden="1" customBuiltin="1"/>
    <cellStyle name="Total" xfId="27547" builtinId="25" hidden="1" customBuiltin="1"/>
    <cellStyle name="Total" xfId="27704" builtinId="25" hidden="1" customBuiltin="1"/>
    <cellStyle name="Total" xfId="27733" builtinId="25" hidden="1" customBuiltin="1"/>
    <cellStyle name="Total" xfId="27768" builtinId="25" hidden="1" customBuiltin="1"/>
    <cellStyle name="Total" xfId="27797" builtinId="25" hidden="1" customBuiltin="1"/>
    <cellStyle name="Total" xfId="27828" builtinId="25" hidden="1" customBuiltin="1"/>
    <cellStyle name="Total" xfId="27572" builtinId="25" hidden="1" customBuiltin="1"/>
    <cellStyle name="Total" xfId="27846" builtinId="25" hidden="1" customBuiltin="1"/>
    <cellStyle name="Total" xfId="27558" builtinId="25" hidden="1" customBuiltin="1"/>
    <cellStyle name="Total" xfId="27873" builtinId="25" hidden="1" customBuiltin="1"/>
    <cellStyle name="Total" xfId="27894" builtinId="25" hidden="1" customBuiltin="1"/>
    <cellStyle name="Total" xfId="27915" builtinId="25" hidden="1" customBuiltin="1"/>
    <cellStyle name="Total" xfId="27848" builtinId="25" hidden="1" customBuiltin="1"/>
    <cellStyle name="Total" xfId="27955" builtinId="25" hidden="1" customBuiltin="1"/>
    <cellStyle name="Total" xfId="27983" builtinId="25" hidden="1" customBuiltin="1"/>
    <cellStyle name="Total" xfId="28015" builtinId="25" hidden="1" customBuiltin="1"/>
    <cellStyle name="Total" xfId="28043" builtinId="25" hidden="1" customBuiltin="1"/>
    <cellStyle name="Total" xfId="28070" builtinId="25" hidden="1" customBuiltin="1"/>
    <cellStyle name="Total" xfId="27747" builtinId="25" hidden="1" customBuiltin="1"/>
    <cellStyle name="Total" xfId="28087" builtinId="25" hidden="1" customBuiltin="1"/>
    <cellStyle name="Total" xfId="27549" builtinId="25" hidden="1" customBuiltin="1"/>
    <cellStyle name="Total" xfId="28110" builtinId="25" hidden="1" customBuiltin="1"/>
    <cellStyle name="Total" xfId="28131" builtinId="25" hidden="1" customBuiltin="1"/>
    <cellStyle name="Total" xfId="28152" builtinId="25" hidden="1" customBuiltin="1"/>
    <cellStyle name="Total" xfId="28177" builtinId="25" hidden="1" customBuiltin="1"/>
    <cellStyle name="Total" xfId="28211" builtinId="25" hidden="1" customBuiltin="1"/>
    <cellStyle name="Total" xfId="28239" builtinId="25" hidden="1" customBuiltin="1"/>
    <cellStyle name="Total" xfId="28271" builtinId="25" hidden="1" customBuiltin="1"/>
    <cellStyle name="Total" xfId="28299" builtinId="25" hidden="1" customBuiltin="1"/>
    <cellStyle name="Total" xfId="28326" builtinId="25" hidden="1" customBuiltin="1"/>
    <cellStyle name="Total" xfId="28165" builtinId="25" hidden="1" customBuiltin="1"/>
    <cellStyle name="Total" xfId="28343" builtinId="25" hidden="1" customBuiltin="1"/>
    <cellStyle name="Total" xfId="28179" builtinId="25" hidden="1" customBuiltin="1"/>
    <cellStyle name="Total" xfId="28366" builtinId="25" hidden="1" customBuiltin="1"/>
    <cellStyle name="Total" xfId="28387" builtinId="25" hidden="1" customBuiltin="1"/>
    <cellStyle name="Total" xfId="28408" builtinId="25" hidden="1" customBuiltin="1"/>
    <cellStyle name="Total" xfId="28429" builtinId="25" hidden="1" customBuiltin="1"/>
    <cellStyle name="Warning Text" xfId="16" builtinId="11" hidden="1" customBuiltin="1"/>
    <cellStyle name="Warning Text" xfId="65" builtinId="11" hidden="1" customBuiltin="1"/>
    <cellStyle name="Warning Text" xfId="100" builtinId="11" hidden="1" customBuiltin="1"/>
    <cellStyle name="Warning Text" xfId="142" builtinId="11" hidden="1" customBuiltin="1"/>
    <cellStyle name="Warning Text" xfId="185" builtinId="11" hidden="1" customBuiltin="1"/>
    <cellStyle name="Warning Text" xfId="219" builtinId="11" hidden="1" customBuiltin="1"/>
    <cellStyle name="Warning Text" xfId="256" builtinId="11" hidden="1" customBuiltin="1"/>
    <cellStyle name="Warning Text" xfId="293" builtinId="11" hidden="1" customBuiltin="1"/>
    <cellStyle name="Warning Text" xfId="327" builtinId="11" hidden="1" customBuiltin="1"/>
    <cellStyle name="Warning Text" xfId="362" builtinId="11" hidden="1" customBuiltin="1"/>
    <cellStyle name="Warning Text" xfId="450" builtinId="11" hidden="1" customBuiltin="1"/>
    <cellStyle name="Warning Text" xfId="484" builtinId="11" hidden="1" customBuiltin="1"/>
    <cellStyle name="Warning Text" xfId="520" builtinId="11" hidden="1" customBuiltin="1"/>
    <cellStyle name="Warning Text" xfId="556" builtinId="11" hidden="1" customBuiltin="1"/>
    <cellStyle name="Warning Text" xfId="590" builtinId="11" hidden="1" customBuiltin="1"/>
    <cellStyle name="Warning Text" xfId="396" builtinId="11" hidden="1" customBuiltin="1"/>
    <cellStyle name="Warning Text" xfId="641" builtinId="11" hidden="1" customBuiltin="1"/>
    <cellStyle name="Warning Text" xfId="675" builtinId="11" hidden="1" customBuiltin="1"/>
    <cellStyle name="Warning Text" xfId="713" builtinId="11" hidden="1" customBuiltin="1"/>
    <cellStyle name="Warning Text" xfId="748" builtinId="11" hidden="1" customBuiltin="1"/>
    <cellStyle name="Warning Text" xfId="782" builtinId="11" hidden="1" customBuiltin="1"/>
    <cellStyle name="Warning Text" xfId="676" builtinId="11" hidden="1" customBuiltin="1"/>
    <cellStyle name="Warning Text" xfId="646" builtinId="11" hidden="1" customBuiltin="1"/>
    <cellStyle name="Warning Text" xfId="679" builtinId="11" hidden="1" customBuiltin="1"/>
    <cellStyle name="Warning Text" xfId="844" builtinId="11" hidden="1" customBuiltin="1"/>
    <cellStyle name="Warning Text" xfId="880" builtinId="11" hidden="1" customBuiltin="1"/>
    <cellStyle name="Warning Text" xfId="915" builtinId="11" hidden="1" customBuiltin="1"/>
    <cellStyle name="Warning Text" xfId="774" builtinId="11" hidden="1" customBuiltin="1"/>
    <cellStyle name="Warning Text" xfId="978" builtinId="11" hidden="1" customBuiltin="1"/>
    <cellStyle name="Warning Text" xfId="1011" builtinId="11" hidden="1" customBuiltin="1"/>
    <cellStyle name="Warning Text" xfId="1046" builtinId="11" hidden="1" customBuiltin="1"/>
    <cellStyle name="Warning Text" xfId="1079" builtinId="11" hidden="1" customBuiltin="1"/>
    <cellStyle name="Warning Text" xfId="1109" builtinId="11" hidden="1" customBuiltin="1"/>
    <cellStyle name="Warning Text" xfId="1012" builtinId="11" hidden="1" customBuiltin="1"/>
    <cellStyle name="Warning Text" xfId="983" builtinId="11" hidden="1" customBuiltin="1"/>
    <cellStyle name="Warning Text" xfId="1015" builtinId="11" hidden="1" customBuiltin="1"/>
    <cellStyle name="Warning Text" xfId="1165" builtinId="11" hidden="1" customBuiltin="1"/>
    <cellStyle name="Warning Text" xfId="1201" builtinId="11" hidden="1" customBuiltin="1"/>
    <cellStyle name="Warning Text" xfId="1235" builtinId="11" hidden="1" customBuiltin="1"/>
    <cellStyle name="Warning Text" xfId="1275" builtinId="11" hidden="1" customBuiltin="1"/>
    <cellStyle name="Warning Text" xfId="1320" builtinId="11" hidden="1" customBuiltin="1"/>
    <cellStyle name="Warning Text" xfId="1353" builtinId="11" hidden="1" customBuiltin="1"/>
    <cellStyle name="Warning Text" xfId="1388" builtinId="11" hidden="1" customBuiltin="1"/>
    <cellStyle name="Warning Text" xfId="1421" builtinId="11" hidden="1" customBuiltin="1"/>
    <cellStyle name="Warning Text" xfId="1451" builtinId="11" hidden="1" customBuiltin="1"/>
    <cellStyle name="Warning Text" xfId="1354" builtinId="11" hidden="1" customBuiltin="1"/>
    <cellStyle name="Warning Text" xfId="1325" builtinId="11" hidden="1" customBuiltin="1"/>
    <cellStyle name="Warning Text" xfId="1357" builtinId="11" hidden="1" customBuiltin="1"/>
    <cellStyle name="Warning Text" xfId="1507" builtinId="11" hidden="1" customBuiltin="1"/>
    <cellStyle name="Warning Text" xfId="1543" builtinId="11" hidden="1" customBuiltin="1"/>
    <cellStyle name="Warning Text" xfId="1577" builtinId="11" hidden="1" customBuiltin="1"/>
    <cellStyle name="Warning Text" xfId="1612" builtinId="11" hidden="1" customBuiltin="1"/>
    <cellStyle name="Warning Text" xfId="1733" builtinId="11" hidden="1" customBuiltin="1"/>
    <cellStyle name="Warning Text" xfId="1754" builtinId="11" hidden="1" customBuiltin="1"/>
    <cellStyle name="Warning Text" xfId="1776" builtinId="11" hidden="1" customBuiltin="1"/>
    <cellStyle name="Warning Text" xfId="1798" builtinId="11" hidden="1" customBuiltin="1"/>
    <cellStyle name="Warning Text" xfId="1819" builtinId="11" hidden="1" customBuiltin="1"/>
    <cellStyle name="Warning Text" xfId="1844" builtinId="11" hidden="1" customBuiltin="1"/>
    <cellStyle name="Warning Text" xfId="2023" builtinId="11" hidden="1" customBuiltin="1"/>
    <cellStyle name="Warning Text" xfId="2044" builtinId="11" hidden="1" customBuiltin="1"/>
    <cellStyle name="Warning Text" xfId="2067" builtinId="11" hidden="1" customBuiltin="1"/>
    <cellStyle name="Warning Text" xfId="2089" builtinId="11" hidden="1" customBuiltin="1"/>
    <cellStyle name="Warning Text" xfId="2110" builtinId="11" hidden="1" customBuiltin="1"/>
    <cellStyle name="Warning Text" xfId="1988" builtinId="11" hidden="1" customBuiltin="1"/>
    <cellStyle name="Warning Text" xfId="2143" builtinId="11" hidden="1" customBuiltin="1"/>
    <cellStyle name="Warning Text" xfId="2171" builtinId="11" hidden="1" customBuiltin="1"/>
    <cellStyle name="Warning Text" xfId="2206" builtinId="11" hidden="1" customBuiltin="1"/>
    <cellStyle name="Warning Text" xfId="2236" builtinId="11" hidden="1" customBuiltin="1"/>
    <cellStyle name="Warning Text" xfId="2267" builtinId="11" hidden="1" customBuiltin="1"/>
    <cellStyle name="Warning Text" xfId="2172" builtinId="11" hidden="1" customBuiltin="1"/>
    <cellStyle name="Warning Text" xfId="2146" builtinId="11" hidden="1" customBuiltin="1"/>
    <cellStyle name="Warning Text" xfId="2175" builtinId="11" hidden="1" customBuiltin="1"/>
    <cellStyle name="Warning Text" xfId="2313" builtinId="11" hidden="1" customBuiltin="1"/>
    <cellStyle name="Warning Text" xfId="2335" builtinId="11" hidden="1" customBuiltin="1"/>
    <cellStyle name="Warning Text" xfId="2356" builtinId="11" hidden="1" customBuiltin="1"/>
    <cellStyle name="Warning Text" xfId="2259" builtinId="11" hidden="1" customBuiltin="1"/>
    <cellStyle name="Warning Text" xfId="2398" builtinId="11" hidden="1" customBuiltin="1"/>
    <cellStyle name="Warning Text" xfId="2425" builtinId="11" hidden="1" customBuiltin="1"/>
    <cellStyle name="Warning Text" xfId="2457" builtinId="11" hidden="1" customBuiltin="1"/>
    <cellStyle name="Warning Text" xfId="2486" builtinId="11" hidden="1" customBuiltin="1"/>
    <cellStyle name="Warning Text" xfId="2513" builtinId="11" hidden="1" customBuiltin="1"/>
    <cellStyle name="Warning Text" xfId="2426" builtinId="11" hidden="1" customBuiltin="1"/>
    <cellStyle name="Warning Text" xfId="2401" builtinId="11" hidden="1" customBuiltin="1"/>
    <cellStyle name="Warning Text" xfId="2429" builtinId="11" hidden="1" customBuiltin="1"/>
    <cellStyle name="Warning Text" xfId="2554" builtinId="11" hidden="1" customBuiltin="1"/>
    <cellStyle name="Warning Text" xfId="2576" builtinId="11" hidden="1" customBuiltin="1"/>
    <cellStyle name="Warning Text" xfId="2597" builtinId="11" hidden="1" customBuiltin="1"/>
    <cellStyle name="Warning Text" xfId="2621" builtinId="11" hidden="1" customBuiltin="1"/>
    <cellStyle name="Warning Text" xfId="2658" builtinId="11" hidden="1" customBuiltin="1"/>
    <cellStyle name="Warning Text" xfId="2685" builtinId="11" hidden="1" customBuiltin="1"/>
    <cellStyle name="Warning Text" xfId="2717" builtinId="11" hidden="1" customBuiltin="1"/>
    <cellStyle name="Warning Text" xfId="2746" builtinId="11" hidden="1" customBuiltin="1"/>
    <cellStyle name="Warning Text" xfId="2773" builtinId="11" hidden="1" customBuiltin="1"/>
    <cellStyle name="Warning Text" xfId="2686" builtinId="11" hidden="1" customBuiltin="1"/>
    <cellStyle name="Warning Text" xfId="2661" builtinId="11" hidden="1" customBuiltin="1"/>
    <cellStyle name="Warning Text" xfId="2689" builtinId="11" hidden="1" customBuiltin="1"/>
    <cellStyle name="Warning Text" xfId="2814" builtinId="11" hidden="1" customBuiltin="1"/>
    <cellStyle name="Warning Text" xfId="2836" builtinId="11" hidden="1" customBuiltin="1"/>
    <cellStyle name="Warning Text" xfId="2857" builtinId="11" hidden="1" customBuiltin="1"/>
    <cellStyle name="Warning Text" xfId="2878" builtinId="11" hidden="1" customBuiltin="1"/>
    <cellStyle name="Warning Text" xfId="1966" builtinId="11" hidden="1" customBuiltin="1"/>
    <cellStyle name="Warning Text" xfId="1880" builtinId="11" hidden="1" customBuiltin="1"/>
    <cellStyle name="Warning Text" xfId="1886" builtinId="11" hidden="1" customBuiltin="1"/>
    <cellStyle name="Warning Text" xfId="1955" builtinId="11" hidden="1" customBuiltin="1"/>
    <cellStyle name="Warning Text" xfId="1978" builtinId="11" hidden="1" customBuiltin="1"/>
    <cellStyle name="Warning Text" xfId="1862" builtinId="11" hidden="1" customBuiltin="1"/>
    <cellStyle name="Warning Text" xfId="3030" builtinId="11" hidden="1" customBuiltin="1"/>
    <cellStyle name="Warning Text" xfId="3051" builtinId="11" hidden="1" customBuiltin="1"/>
    <cellStyle name="Warning Text" xfId="3074" builtinId="11" hidden="1" customBuiltin="1"/>
    <cellStyle name="Warning Text" xfId="3095" builtinId="11" hidden="1" customBuiltin="1"/>
    <cellStyle name="Warning Text" xfId="3116" builtinId="11" hidden="1" customBuiltin="1"/>
    <cellStyle name="Warning Text" xfId="2997" builtinId="11" hidden="1" customBuiltin="1"/>
    <cellStyle name="Warning Text" xfId="3148" builtinId="11" hidden="1" customBuiltin="1"/>
    <cellStyle name="Warning Text" xfId="3176" builtinId="11" hidden="1" customBuiltin="1"/>
    <cellStyle name="Warning Text" xfId="3211" builtinId="11" hidden="1" customBuiltin="1"/>
    <cellStyle name="Warning Text" xfId="3240" builtinId="11" hidden="1" customBuiltin="1"/>
    <cellStyle name="Warning Text" xfId="3271" builtinId="11" hidden="1" customBuiltin="1"/>
    <cellStyle name="Warning Text" xfId="3177" builtinId="11" hidden="1" customBuiltin="1"/>
    <cellStyle name="Warning Text" xfId="3151" builtinId="11" hidden="1" customBuiltin="1"/>
    <cellStyle name="Warning Text" xfId="3180" builtinId="11" hidden="1" customBuiltin="1"/>
    <cellStyle name="Warning Text" xfId="3317" builtinId="11" hidden="1" customBuiltin="1"/>
    <cellStyle name="Warning Text" xfId="3338" builtinId="11" hidden="1" customBuiltin="1"/>
    <cellStyle name="Warning Text" xfId="3359" builtinId="11" hidden="1" customBuiltin="1"/>
    <cellStyle name="Warning Text" xfId="3263" builtinId="11" hidden="1" customBuiltin="1"/>
    <cellStyle name="Warning Text" xfId="3399" builtinId="11" hidden="1" customBuiltin="1"/>
    <cellStyle name="Warning Text" xfId="3426" builtinId="11" hidden="1" customBuiltin="1"/>
    <cellStyle name="Warning Text" xfId="3458" builtinId="11" hidden="1" customBuiltin="1"/>
    <cellStyle name="Warning Text" xfId="3486" builtinId="11" hidden="1" customBuiltin="1"/>
    <cellStyle name="Warning Text" xfId="3513" builtinId="11" hidden="1" customBuiltin="1"/>
    <cellStyle name="Warning Text" xfId="3427" builtinId="11" hidden="1" customBuiltin="1"/>
    <cellStyle name="Warning Text" xfId="3402" builtinId="11" hidden="1" customBuiltin="1"/>
    <cellStyle name="Warning Text" xfId="3430" builtinId="11" hidden="1" customBuiltin="1"/>
    <cellStyle name="Warning Text" xfId="3554" builtinId="11" hidden="1" customBuiltin="1"/>
    <cellStyle name="Warning Text" xfId="3575" builtinId="11" hidden="1" customBuiltin="1"/>
    <cellStyle name="Warning Text" xfId="3596" builtinId="11" hidden="1" customBuiltin="1"/>
    <cellStyle name="Warning Text" xfId="3620" builtinId="11" hidden="1" customBuiltin="1"/>
    <cellStyle name="Warning Text" xfId="3655" builtinId="11" hidden="1" customBuiltin="1"/>
    <cellStyle name="Warning Text" xfId="3682" builtinId="11" hidden="1" customBuiltin="1"/>
    <cellStyle name="Warning Text" xfId="3714" builtinId="11" hidden="1" customBuiltin="1"/>
    <cellStyle name="Warning Text" xfId="3742" builtinId="11" hidden="1" customBuiltin="1"/>
    <cellStyle name="Warning Text" xfId="3769" builtinId="11" hidden="1" customBuiltin="1"/>
    <cellStyle name="Warning Text" xfId="3683" builtinId="11" hidden="1" customBuiltin="1"/>
    <cellStyle name="Warning Text" xfId="3658" builtinId="11" hidden="1" customBuiltin="1"/>
    <cellStyle name="Warning Text" xfId="3686" builtinId="11" hidden="1" customBuiltin="1"/>
    <cellStyle name="Warning Text" xfId="3810" builtinId="11" hidden="1" customBuiltin="1"/>
    <cellStyle name="Warning Text" xfId="3831" builtinId="11" hidden="1" customBuiltin="1"/>
    <cellStyle name="Warning Text" xfId="3852" builtinId="11" hidden="1" customBuiltin="1"/>
    <cellStyle name="Warning Text" xfId="3873" builtinId="11" hidden="1" customBuiltin="1"/>
    <cellStyle name="Warning Text" xfId="3913" builtinId="11" hidden="1" customBuiltin="1"/>
    <cellStyle name="Warning Text" xfId="3947" builtinId="11" hidden="1" customBuiltin="1"/>
    <cellStyle name="Warning Text" xfId="3984" builtinId="11" hidden="1" customBuiltin="1"/>
    <cellStyle name="Warning Text" xfId="4021" builtinId="11" hidden="1" customBuiltin="1"/>
    <cellStyle name="Warning Text" xfId="4055" builtinId="11" hidden="1" customBuiltin="1"/>
    <cellStyle name="Warning Text" xfId="4253" builtinId="11" hidden="1" customBuiltin="1"/>
    <cellStyle name="Warning Text" xfId="6388" builtinId="11" hidden="1" customBuiltin="1"/>
    <cellStyle name="Warning Text" xfId="6412" builtinId="11" hidden="1" customBuiltin="1"/>
    <cellStyle name="Warning Text" xfId="6441" builtinId="11" hidden="1" customBuiltin="1"/>
    <cellStyle name="Warning Text" xfId="6466" builtinId="11" hidden="1" customBuiltin="1"/>
    <cellStyle name="Warning Text" xfId="6489" builtinId="11" hidden="1" customBuiltin="1"/>
    <cellStyle name="Warning Text" xfId="6343" builtinId="11" hidden="1" customBuiltin="1"/>
    <cellStyle name="Warning Text" xfId="6529" builtinId="11" hidden="1" customBuiltin="1"/>
    <cellStyle name="Warning Text" xfId="6563" builtinId="11" hidden="1" customBuiltin="1"/>
    <cellStyle name="Warning Text" xfId="6601" builtinId="11" hidden="1" customBuiltin="1"/>
    <cellStyle name="Warning Text" xfId="6637" builtinId="11" hidden="1" customBuiltin="1"/>
    <cellStyle name="Warning Text" xfId="6672" builtinId="11" hidden="1" customBuiltin="1"/>
    <cellStyle name="Warning Text" xfId="6564" builtinId="11" hidden="1" customBuiltin="1"/>
    <cellStyle name="Warning Text" xfId="6534" builtinId="11" hidden="1" customBuiltin="1"/>
    <cellStyle name="Warning Text" xfId="6567" builtinId="11" hidden="1" customBuiltin="1"/>
    <cellStyle name="Warning Text" xfId="6734" builtinId="11" hidden="1" customBuiltin="1"/>
    <cellStyle name="Warning Text" xfId="6770" builtinId="11" hidden="1" customBuiltin="1"/>
    <cellStyle name="Warning Text" xfId="6805" builtinId="11" hidden="1" customBuiltin="1"/>
    <cellStyle name="Warning Text" xfId="6664" builtinId="11" hidden="1" customBuiltin="1"/>
    <cellStyle name="Warning Text" xfId="6868" builtinId="11" hidden="1" customBuiltin="1"/>
    <cellStyle name="Warning Text" xfId="6901" builtinId="11" hidden="1" customBuiltin="1"/>
    <cellStyle name="Warning Text" xfId="6937" builtinId="11" hidden="1" customBuiltin="1"/>
    <cellStyle name="Warning Text" xfId="6970" builtinId="11" hidden="1" customBuiltin="1"/>
    <cellStyle name="Warning Text" xfId="7000" builtinId="11" hidden="1" customBuiltin="1"/>
    <cellStyle name="Warning Text" xfId="6902" builtinId="11" hidden="1" customBuiltin="1"/>
    <cellStyle name="Warning Text" xfId="6873" builtinId="11" hidden="1" customBuiltin="1"/>
    <cellStyle name="Warning Text" xfId="6905" builtinId="11" hidden="1" customBuiltin="1"/>
    <cellStyle name="Warning Text" xfId="7056" builtinId="11" hidden="1" customBuiltin="1"/>
    <cellStyle name="Warning Text" xfId="7092" builtinId="11" hidden="1" customBuiltin="1"/>
    <cellStyle name="Warning Text" xfId="7126" builtinId="11" hidden="1" customBuiltin="1"/>
    <cellStyle name="Warning Text" xfId="7166" builtinId="11" hidden="1" customBuiltin="1"/>
    <cellStyle name="Warning Text" xfId="7212" builtinId="11" hidden="1" customBuiltin="1"/>
    <cellStyle name="Warning Text" xfId="7246" builtinId="11" hidden="1" customBuiltin="1"/>
    <cellStyle name="Warning Text" xfId="7282" builtinId="11" hidden="1" customBuiltin="1"/>
    <cellStyle name="Warning Text" xfId="7315" builtinId="11" hidden="1" customBuiltin="1"/>
    <cellStyle name="Warning Text" xfId="7345" builtinId="11" hidden="1" customBuiltin="1"/>
    <cellStyle name="Warning Text" xfId="7247" builtinId="11" hidden="1" customBuiltin="1"/>
    <cellStyle name="Warning Text" xfId="7217" builtinId="11" hidden="1" customBuiltin="1"/>
    <cellStyle name="Warning Text" xfId="7250" builtinId="11" hidden="1" customBuiltin="1"/>
    <cellStyle name="Warning Text" xfId="7402" builtinId="11" hidden="1" customBuiltin="1"/>
    <cellStyle name="Warning Text" xfId="7438" builtinId="11" hidden="1" customBuiltin="1"/>
    <cellStyle name="Warning Text" xfId="7472" builtinId="11" hidden="1" customBuiltin="1"/>
    <cellStyle name="Warning Text" xfId="7521" builtinId="11" hidden="1" customBuiltin="1"/>
    <cellStyle name="Warning Text" xfId="7974" builtinId="11" hidden="1" customBuiltin="1"/>
    <cellStyle name="Warning Text" xfId="7995" builtinId="11" hidden="1" customBuiltin="1"/>
    <cellStyle name="Warning Text" xfId="8018" builtinId="11" hidden="1" customBuiltin="1"/>
    <cellStyle name="Warning Text" xfId="8041" builtinId="11" hidden="1" customBuiltin="1"/>
    <cellStyle name="Warning Text" xfId="8062" builtinId="11" hidden="1" customBuiltin="1"/>
    <cellStyle name="Warning Text" xfId="8106" builtinId="11" hidden="1" customBuiltin="1"/>
    <cellStyle name="Warning Text" xfId="8571" builtinId="11" hidden="1" customBuiltin="1"/>
    <cellStyle name="Warning Text" xfId="8595" builtinId="11" hidden="1" customBuiltin="1"/>
    <cellStyle name="Warning Text" xfId="8623" builtinId="11" hidden="1" customBuiltin="1"/>
    <cellStyle name="Warning Text" xfId="8646" builtinId="11" hidden="1" customBuiltin="1"/>
    <cellStyle name="Warning Text" xfId="8672" builtinId="11" hidden="1" customBuiltin="1"/>
    <cellStyle name="Warning Text" xfId="8533" builtinId="11" hidden="1" customBuiltin="1"/>
    <cellStyle name="Warning Text" xfId="8707" builtinId="11" hidden="1" customBuiltin="1"/>
    <cellStyle name="Warning Text" xfId="8736" builtinId="11" hidden="1" customBuiltin="1"/>
    <cellStyle name="Warning Text" xfId="8772" builtinId="11" hidden="1" customBuiltin="1"/>
    <cellStyle name="Warning Text" xfId="8804" builtinId="11" hidden="1" customBuiltin="1"/>
    <cellStyle name="Warning Text" xfId="8836" builtinId="11" hidden="1" customBuiltin="1"/>
    <cellStyle name="Warning Text" xfId="8737" builtinId="11" hidden="1" customBuiltin="1"/>
    <cellStyle name="Warning Text" xfId="8710" builtinId="11" hidden="1" customBuiltin="1"/>
    <cellStyle name="Warning Text" xfId="8740" builtinId="11" hidden="1" customBuiltin="1"/>
    <cellStyle name="Warning Text" xfId="8886" builtinId="11" hidden="1" customBuiltin="1"/>
    <cellStyle name="Warning Text" xfId="8910" builtinId="11" hidden="1" customBuiltin="1"/>
    <cellStyle name="Warning Text" xfId="8934" builtinId="11" hidden="1" customBuiltin="1"/>
    <cellStyle name="Warning Text" xfId="8828" builtinId="11" hidden="1" customBuiltin="1"/>
    <cellStyle name="Warning Text" xfId="8979" builtinId="11" hidden="1" customBuiltin="1"/>
    <cellStyle name="Warning Text" xfId="9010" builtinId="11" hidden="1" customBuiltin="1"/>
    <cellStyle name="Warning Text" xfId="9043" builtinId="11" hidden="1" customBuiltin="1"/>
    <cellStyle name="Warning Text" xfId="9074" builtinId="11" hidden="1" customBuiltin="1"/>
    <cellStyle name="Warning Text" xfId="9101" builtinId="11" hidden="1" customBuiltin="1"/>
    <cellStyle name="Warning Text" xfId="9011" builtinId="11" hidden="1" customBuiltin="1"/>
    <cellStyle name="Warning Text" xfId="8984" builtinId="11" hidden="1" customBuiltin="1"/>
    <cellStyle name="Warning Text" xfId="9014" builtinId="11" hidden="1" customBuiltin="1"/>
    <cellStyle name="Warning Text" xfId="9148" builtinId="11" hidden="1" customBuiltin="1"/>
    <cellStyle name="Warning Text" xfId="9172" builtinId="11" hidden="1" customBuiltin="1"/>
    <cellStyle name="Warning Text" xfId="9198" builtinId="11" hidden="1" customBuiltin="1"/>
    <cellStyle name="Warning Text" xfId="9226" builtinId="11" hidden="1" customBuiltin="1"/>
    <cellStyle name="Warning Text" xfId="9265" builtinId="11" hidden="1" customBuiltin="1"/>
    <cellStyle name="Warning Text" xfId="9295" builtinId="11" hidden="1" customBuiltin="1"/>
    <cellStyle name="Warning Text" xfId="9328" builtinId="11" hidden="1" customBuiltin="1"/>
    <cellStyle name="Warning Text" xfId="9359" builtinId="11" hidden="1" customBuiltin="1"/>
    <cellStyle name="Warning Text" xfId="9386" builtinId="11" hidden="1" customBuiltin="1"/>
    <cellStyle name="Warning Text" xfId="9296" builtinId="11" hidden="1" customBuiltin="1"/>
    <cellStyle name="Warning Text" xfId="9269" builtinId="11" hidden="1" customBuiltin="1"/>
    <cellStyle name="Warning Text" xfId="9299" builtinId="11" hidden="1" customBuiltin="1"/>
    <cellStyle name="Warning Text" xfId="9432" builtinId="11" hidden="1" customBuiltin="1"/>
    <cellStyle name="Warning Text" xfId="9456" builtinId="11" hidden="1" customBuiltin="1"/>
    <cellStyle name="Warning Text" xfId="9481" builtinId="11" hidden="1" customBuiltin="1"/>
    <cellStyle name="Warning Text" xfId="9504" builtinId="11" hidden="1" customBuiltin="1"/>
    <cellStyle name="Warning Text" xfId="8477" builtinId="11" hidden="1" customBuiltin="1"/>
    <cellStyle name="Warning Text" xfId="8201" builtinId="11" hidden="1" customBuiltin="1"/>
    <cellStyle name="Warning Text" xfId="8213" builtinId="11" hidden="1" customBuiltin="1"/>
    <cellStyle name="Warning Text" xfId="8466" builtinId="11" hidden="1" customBuiltin="1"/>
    <cellStyle name="Warning Text" xfId="8503" builtinId="11" hidden="1" customBuiltin="1"/>
    <cellStyle name="Warning Text" xfId="8153" builtinId="11" hidden="1" customBuiltin="1"/>
    <cellStyle name="Warning Text" xfId="9672" builtinId="11" hidden="1" customBuiltin="1"/>
    <cellStyle name="Warning Text" xfId="9693" builtinId="11" hidden="1" customBuiltin="1"/>
    <cellStyle name="Warning Text" xfId="9716" builtinId="11" hidden="1" customBuiltin="1"/>
    <cellStyle name="Warning Text" xfId="9737" builtinId="11" hidden="1" customBuiltin="1"/>
    <cellStyle name="Warning Text" xfId="9758" builtinId="11" hidden="1" customBuiltin="1"/>
    <cellStyle name="Warning Text" xfId="9636" builtinId="11" hidden="1" customBuiltin="1"/>
    <cellStyle name="Warning Text" xfId="9791" builtinId="11" hidden="1" customBuiltin="1"/>
    <cellStyle name="Warning Text" xfId="9821" builtinId="11" hidden="1" customBuiltin="1"/>
    <cellStyle name="Warning Text" xfId="9856" builtinId="11" hidden="1" customBuiltin="1"/>
    <cellStyle name="Warning Text" xfId="9887" builtinId="11" hidden="1" customBuiltin="1"/>
    <cellStyle name="Warning Text" xfId="9918" builtinId="11" hidden="1" customBuiltin="1"/>
    <cellStyle name="Warning Text" xfId="9822" builtinId="11" hidden="1" customBuiltin="1"/>
    <cellStyle name="Warning Text" xfId="9795" builtinId="11" hidden="1" customBuiltin="1"/>
    <cellStyle name="Warning Text" xfId="9825" builtinId="11" hidden="1" customBuiltin="1"/>
    <cellStyle name="Warning Text" xfId="9970" builtinId="11" hidden="1" customBuiltin="1"/>
    <cellStyle name="Warning Text" xfId="9994" builtinId="11" hidden="1" customBuiltin="1"/>
    <cellStyle name="Warning Text" xfId="10018" builtinId="11" hidden="1" customBuiltin="1"/>
    <cellStyle name="Warning Text" xfId="9910" builtinId="11" hidden="1" customBuiltin="1"/>
    <cellStyle name="Warning Text" xfId="10061" builtinId="11" hidden="1" customBuiltin="1"/>
    <cellStyle name="Warning Text" xfId="10089" builtinId="11" hidden="1" customBuiltin="1"/>
    <cellStyle name="Warning Text" xfId="10121" builtinId="11" hidden="1" customBuiltin="1"/>
    <cellStyle name="Warning Text" xfId="10150" builtinId="11" hidden="1" customBuiltin="1"/>
    <cellStyle name="Warning Text" xfId="10177" builtinId="11" hidden="1" customBuiltin="1"/>
    <cellStyle name="Warning Text" xfId="10090" builtinId="11" hidden="1" customBuiltin="1"/>
    <cellStyle name="Warning Text" xfId="10064" builtinId="11" hidden="1" customBuiltin="1"/>
    <cellStyle name="Warning Text" xfId="10093" builtinId="11" hidden="1" customBuiltin="1"/>
    <cellStyle name="Warning Text" xfId="10224" builtinId="11" hidden="1" customBuiltin="1"/>
    <cellStyle name="Warning Text" xfId="10247" builtinId="11" hidden="1" customBuiltin="1"/>
    <cellStyle name="Warning Text" xfId="10272" builtinId="11" hidden="1" customBuiltin="1"/>
    <cellStyle name="Warning Text" xfId="10299" builtinId="11" hidden="1" customBuiltin="1"/>
    <cellStyle name="Warning Text" xfId="10338" builtinId="11" hidden="1" customBuiltin="1"/>
    <cellStyle name="Warning Text" xfId="10367" builtinId="11" hidden="1" customBuiltin="1"/>
    <cellStyle name="Warning Text" xfId="10400" builtinId="11" hidden="1" customBuiltin="1"/>
    <cellStyle name="Warning Text" xfId="10430" builtinId="11" hidden="1" customBuiltin="1"/>
    <cellStyle name="Warning Text" xfId="10457" builtinId="11" hidden="1" customBuiltin="1"/>
    <cellStyle name="Warning Text" xfId="10368" builtinId="11" hidden="1" customBuiltin="1"/>
    <cellStyle name="Warning Text" xfId="10342" builtinId="11" hidden="1" customBuiltin="1"/>
    <cellStyle name="Warning Text" xfId="10371" builtinId="11" hidden="1" customBuiltin="1"/>
    <cellStyle name="Warning Text" xfId="10503" builtinId="11" hidden="1" customBuiltin="1"/>
    <cellStyle name="Warning Text" xfId="10527" builtinId="11" hidden="1" customBuiltin="1"/>
    <cellStyle name="Warning Text" xfId="10550" builtinId="11" hidden="1" customBuiltin="1"/>
    <cellStyle name="Warning Text" xfId="10580" builtinId="11" hidden="1" customBuiltin="1"/>
    <cellStyle name="Warning Text" xfId="10834" builtinId="11" hidden="1" customBuiltin="1"/>
    <cellStyle name="Warning Text" xfId="4804" builtinId="11" hidden="1" customBuiltin="1"/>
    <cellStyle name="Warning Text" xfId="8325" builtinId="11" hidden="1" customBuiltin="1"/>
    <cellStyle name="Warning Text" xfId="7606" builtinId="11" hidden="1" customBuiltin="1"/>
    <cellStyle name="Warning Text" xfId="7658" builtinId="11" hidden="1" customBuiltin="1"/>
    <cellStyle name="Warning Text" xfId="7780" builtinId="11" hidden="1" customBuiltin="1"/>
    <cellStyle name="Warning Text" xfId="6126" builtinId="11" hidden="1" customBuiltin="1"/>
    <cellStyle name="Warning Text" xfId="4580" builtinId="11" hidden="1" customBuiltin="1"/>
    <cellStyle name="Warning Text" xfId="4764" builtinId="11" hidden="1" customBuiltin="1"/>
    <cellStyle name="Warning Text" xfId="4712" builtinId="11" hidden="1" customBuiltin="1"/>
    <cellStyle name="Warning Text" xfId="4760" builtinId="11" hidden="1" customBuiltin="1"/>
    <cellStyle name="Warning Text" xfId="7833" builtinId="11" hidden="1" customBuiltin="1"/>
    <cellStyle name="Warning Text" xfId="5297" builtinId="11" hidden="1" customBuiltin="1"/>
    <cellStyle name="Warning Text" xfId="4417" builtinId="11" hidden="1" customBuiltin="1"/>
    <cellStyle name="Warning Text" xfId="8377" builtinId="11" hidden="1" customBuiltin="1"/>
    <cellStyle name="Warning Text" xfId="7702" builtinId="11" hidden="1" customBuiltin="1"/>
    <cellStyle name="Warning Text" xfId="7716" builtinId="11" hidden="1" customBuiltin="1"/>
    <cellStyle name="Warning Text" xfId="4416" builtinId="11" hidden="1" customBuiltin="1"/>
    <cellStyle name="Warning Text" xfId="5412" builtinId="11" hidden="1" customBuiltin="1"/>
    <cellStyle name="Warning Text" xfId="4413" builtinId="11" hidden="1" customBuiltin="1"/>
    <cellStyle name="Warning Text" xfId="5112" builtinId="11" hidden="1" customBuiltin="1"/>
    <cellStyle name="Warning Text" xfId="10752" builtinId="11" hidden="1" customBuiltin="1"/>
    <cellStyle name="Warning Text" xfId="5107" builtinId="11" hidden="1" customBuiltin="1"/>
    <cellStyle name="Warning Text" xfId="10567" builtinId="11" hidden="1" customBuiltin="1"/>
    <cellStyle name="Warning Text" xfId="4755" builtinId="11" hidden="1" customBuiltin="1"/>
    <cellStyle name="Warning Text" xfId="7554" builtinId="11" hidden="1" customBuiltin="1"/>
    <cellStyle name="Warning Text" xfId="6015" builtinId="11" hidden="1" customBuiltin="1"/>
    <cellStyle name="Warning Text" xfId="7752" builtinId="11" hidden="1" customBuiltin="1"/>
    <cellStyle name="Warning Text" xfId="4175" builtinId="11" hidden="1" customBuiltin="1"/>
    <cellStyle name="Warning Text" xfId="8376" builtinId="11" hidden="1" customBuiltin="1"/>
    <cellStyle name="Warning Text" xfId="5971" builtinId="11" hidden="1" customBuiltin="1"/>
    <cellStyle name="Warning Text" xfId="5073" builtinId="11" hidden="1" customBuiltin="1"/>
    <cellStyle name="Warning Text" xfId="6119" builtinId="11" hidden="1" customBuiltin="1"/>
    <cellStyle name="Warning Text" xfId="5011" builtinId="11" hidden="1" customBuiltin="1"/>
    <cellStyle name="Warning Text" xfId="5255" builtinId="11" hidden="1" customBuiltin="1"/>
    <cellStyle name="Warning Text" xfId="5253" builtinId="11" hidden="1" customBuiltin="1"/>
    <cellStyle name="Warning Text" xfId="5563" builtinId="11" hidden="1" customBuiltin="1"/>
    <cellStyle name="Warning Text" xfId="6201" builtinId="11" hidden="1" customBuiltin="1"/>
    <cellStyle name="Warning Text" xfId="6076" builtinId="11" hidden="1" customBuiltin="1"/>
    <cellStyle name="Warning Text" xfId="4994" builtinId="11" hidden="1" customBuiltin="1"/>
    <cellStyle name="Warning Text" xfId="5991" builtinId="11" hidden="1" customBuiltin="1"/>
    <cellStyle name="Warning Text" xfId="6040" builtinId="11" hidden="1" customBuiltin="1"/>
    <cellStyle name="Warning Text" xfId="4886" builtinId="11" hidden="1" customBuiltin="1"/>
    <cellStyle name="Warning Text" xfId="5393" builtinId="11" hidden="1" customBuiltin="1"/>
    <cellStyle name="Warning Text" xfId="6191" builtinId="11" hidden="1" customBuiltin="1"/>
    <cellStyle name="Warning Text" xfId="5378" builtinId="11" hidden="1" customBuiltin="1"/>
    <cellStyle name="Warning Text" xfId="4484" builtinId="11" hidden="1" customBuiltin="1"/>
    <cellStyle name="Warning Text" xfId="6028" builtinId="11" hidden="1" customBuiltin="1"/>
    <cellStyle name="Warning Text" xfId="5229" builtinId="11" hidden="1" customBuiltin="1"/>
    <cellStyle name="Warning Text" xfId="10562" builtinId="11" hidden="1" customBuiltin="1"/>
    <cellStyle name="Warning Text" xfId="10135" builtinId="11" hidden="1" customBuiltin="1"/>
    <cellStyle name="Warning Text" xfId="5767" builtinId="11" hidden="1" customBuiltin="1"/>
    <cellStyle name="Warning Text" xfId="7927" builtinId="11" hidden="1" customBuiltin="1"/>
    <cellStyle name="Warning Text" xfId="10485" builtinId="11" hidden="1" customBuiltin="1"/>
    <cellStyle name="Warning Text" xfId="11016" builtinId="11" hidden="1" customBuiltin="1"/>
    <cellStyle name="Warning Text" xfId="11041" builtinId="11" hidden="1" customBuiltin="1"/>
    <cellStyle name="Warning Text" xfId="11072" builtinId="11" hidden="1" customBuiltin="1"/>
    <cellStyle name="Warning Text" xfId="11099" builtinId="11" hidden="1" customBuiltin="1"/>
    <cellStyle name="Warning Text" xfId="11126" builtinId="11" hidden="1" customBuiltin="1"/>
    <cellStyle name="Warning Text" xfId="10974" builtinId="11" hidden="1" customBuiltin="1"/>
    <cellStyle name="Warning Text" xfId="11170" builtinId="11" hidden="1" customBuiltin="1"/>
    <cellStyle name="Warning Text" xfId="11202" builtinId="11" hidden="1" customBuiltin="1"/>
    <cellStyle name="Warning Text" xfId="11237" builtinId="11" hidden="1" customBuiltin="1"/>
    <cellStyle name="Warning Text" xfId="11273" builtinId="11" hidden="1" customBuiltin="1"/>
    <cellStyle name="Warning Text" xfId="11304" builtinId="11" hidden="1" customBuiltin="1"/>
    <cellStyle name="Warning Text" xfId="11203" builtinId="11" hidden="1" customBuiltin="1"/>
    <cellStyle name="Warning Text" xfId="11175" builtinId="11" hidden="1" customBuiltin="1"/>
    <cellStyle name="Warning Text" xfId="11206" builtinId="11" hidden="1" customBuiltin="1"/>
    <cellStyle name="Warning Text" xfId="11357" builtinId="11" hidden="1" customBuiltin="1"/>
    <cellStyle name="Warning Text" xfId="11387" builtinId="11" hidden="1" customBuiltin="1"/>
    <cellStyle name="Warning Text" xfId="11413" builtinId="11" hidden="1" customBuiltin="1"/>
    <cellStyle name="Warning Text" xfId="11296" builtinId="11" hidden="1" customBuiltin="1"/>
    <cellStyle name="Warning Text" xfId="11467" builtinId="11" hidden="1" customBuiltin="1"/>
    <cellStyle name="Warning Text" xfId="11498" builtinId="11" hidden="1" customBuiltin="1"/>
    <cellStyle name="Warning Text" xfId="11531" builtinId="11" hidden="1" customBuiltin="1"/>
    <cellStyle name="Warning Text" xfId="11563" builtinId="11" hidden="1" customBuiltin="1"/>
    <cellStyle name="Warning Text" xfId="11591" builtinId="11" hidden="1" customBuiltin="1"/>
    <cellStyle name="Warning Text" xfId="11499" builtinId="11" hidden="1" customBuiltin="1"/>
    <cellStyle name="Warning Text" xfId="11472" builtinId="11" hidden="1" customBuiltin="1"/>
    <cellStyle name="Warning Text" xfId="11502" builtinId="11" hidden="1" customBuiltin="1"/>
    <cellStyle name="Warning Text" xfId="11638" builtinId="11" hidden="1" customBuiltin="1"/>
    <cellStyle name="Warning Text" xfId="11664" builtinId="11" hidden="1" customBuiltin="1"/>
    <cellStyle name="Warning Text" xfId="11692" builtinId="11" hidden="1" customBuiltin="1"/>
    <cellStyle name="Warning Text" xfId="11723" builtinId="11" hidden="1" customBuiltin="1"/>
    <cellStyle name="Warning Text" xfId="11766" builtinId="11" hidden="1" customBuiltin="1"/>
    <cellStyle name="Warning Text" xfId="11796" builtinId="11" hidden="1" customBuiltin="1"/>
    <cellStyle name="Warning Text" xfId="11829" builtinId="11" hidden="1" customBuiltin="1"/>
    <cellStyle name="Warning Text" xfId="11860" builtinId="11" hidden="1" customBuiltin="1"/>
    <cellStyle name="Warning Text" xfId="11887" builtinId="11" hidden="1" customBuiltin="1"/>
    <cellStyle name="Warning Text" xfId="11797" builtinId="11" hidden="1" customBuiltin="1"/>
    <cellStyle name="Warning Text" xfId="11770" builtinId="11" hidden="1" customBuiltin="1"/>
    <cellStyle name="Warning Text" xfId="11800" builtinId="11" hidden="1" customBuiltin="1"/>
    <cellStyle name="Warning Text" xfId="11932" builtinId="11" hidden="1" customBuiltin="1"/>
    <cellStyle name="Warning Text" xfId="11962" builtinId="11" hidden="1" customBuiltin="1"/>
    <cellStyle name="Warning Text" xfId="11992" builtinId="11" hidden="1" customBuiltin="1"/>
    <cellStyle name="Warning Text" xfId="12017" builtinId="11" hidden="1" customBuiltin="1"/>
    <cellStyle name="Warning Text" xfId="10942" builtinId="11" hidden="1" customBuiltin="1"/>
    <cellStyle name="Warning Text" xfId="5762" builtinId="11" hidden="1" customBuiltin="1"/>
    <cellStyle name="Warning Text" xfId="4861" builtinId="11" hidden="1" customBuiltin="1"/>
    <cellStyle name="Warning Text" xfId="10931" builtinId="11" hidden="1" customBuiltin="1"/>
    <cellStyle name="Warning Text" xfId="10959" builtinId="11" hidden="1" customBuiltin="1"/>
    <cellStyle name="Warning Text" xfId="4727" builtinId="11" hidden="1" customBuiltin="1"/>
    <cellStyle name="Warning Text" xfId="12171" builtinId="11" hidden="1" customBuiltin="1"/>
    <cellStyle name="Warning Text" xfId="12192" builtinId="11" hidden="1" customBuiltin="1"/>
    <cellStyle name="Warning Text" xfId="12215" builtinId="11" hidden="1" customBuiltin="1"/>
    <cellStyle name="Warning Text" xfId="12236" builtinId="11" hidden="1" customBuiltin="1"/>
    <cellStyle name="Warning Text" xfId="12257" builtinId="11" hidden="1" customBuiltin="1"/>
    <cellStyle name="Warning Text" xfId="12136" builtinId="11" hidden="1" customBuiltin="1"/>
    <cellStyle name="Warning Text" xfId="12293" builtinId="11" hidden="1" customBuiltin="1"/>
    <cellStyle name="Warning Text" xfId="12324" builtinId="11" hidden="1" customBuiltin="1"/>
    <cellStyle name="Warning Text" xfId="12360" builtinId="11" hidden="1" customBuiltin="1"/>
    <cellStyle name="Warning Text" xfId="12390" builtinId="11" hidden="1" customBuiltin="1"/>
    <cellStyle name="Warning Text" xfId="12422" builtinId="11" hidden="1" customBuiltin="1"/>
    <cellStyle name="Warning Text" xfId="12325" builtinId="11" hidden="1" customBuiltin="1"/>
    <cellStyle name="Warning Text" xfId="12298" builtinId="11" hidden="1" customBuiltin="1"/>
    <cellStyle name="Warning Text" xfId="12328" builtinId="11" hidden="1" customBuiltin="1"/>
    <cellStyle name="Warning Text" xfId="12475" builtinId="11" hidden="1" customBuiltin="1"/>
    <cellStyle name="Warning Text" xfId="12502" builtinId="11" hidden="1" customBuiltin="1"/>
    <cellStyle name="Warning Text" xfId="12529" builtinId="11" hidden="1" customBuiltin="1"/>
    <cellStyle name="Warning Text" xfId="12414" builtinId="11" hidden="1" customBuiltin="1"/>
    <cellStyle name="Warning Text" xfId="12577" builtinId="11" hidden="1" customBuiltin="1"/>
    <cellStyle name="Warning Text" xfId="12607" builtinId="11" hidden="1" customBuiltin="1"/>
    <cellStyle name="Warning Text" xfId="12639" builtinId="11" hidden="1" customBuiltin="1"/>
    <cellStyle name="Warning Text" xfId="12669" builtinId="11" hidden="1" customBuiltin="1"/>
    <cellStyle name="Warning Text" xfId="12696" builtinId="11" hidden="1" customBuiltin="1"/>
    <cellStyle name="Warning Text" xfId="12608" builtinId="11" hidden="1" customBuiltin="1"/>
    <cellStyle name="Warning Text" xfId="12581" builtinId="11" hidden="1" customBuiltin="1"/>
    <cellStyle name="Warning Text" xfId="12611" builtinId="11" hidden="1" customBuiltin="1"/>
    <cellStyle name="Warning Text" xfId="12743" builtinId="11" hidden="1" customBuiltin="1"/>
    <cellStyle name="Warning Text" xfId="12770" builtinId="11" hidden="1" customBuiltin="1"/>
    <cellStyle name="Warning Text" xfId="12800" builtinId="11" hidden="1" customBuiltin="1"/>
    <cellStyle name="Warning Text" xfId="12831" builtinId="11" hidden="1" customBuiltin="1"/>
    <cellStyle name="Warning Text" xfId="12870" builtinId="11" hidden="1" customBuiltin="1"/>
    <cellStyle name="Warning Text" xfId="12900" builtinId="11" hidden="1" customBuiltin="1"/>
    <cellStyle name="Warning Text" xfId="12932" builtinId="11" hidden="1" customBuiltin="1"/>
    <cellStyle name="Warning Text" xfId="12961" builtinId="11" hidden="1" customBuiltin="1"/>
    <cellStyle name="Warning Text" xfId="12988" builtinId="11" hidden="1" customBuiltin="1"/>
    <cellStyle name="Warning Text" xfId="12901" builtinId="11" hidden="1" customBuiltin="1"/>
    <cellStyle name="Warning Text" xfId="12875" builtinId="11" hidden="1" customBuiltin="1"/>
    <cellStyle name="Warning Text" xfId="12904" builtinId="11" hidden="1" customBuiltin="1"/>
    <cellStyle name="Warning Text" xfId="13035" builtinId="11" hidden="1" customBuiltin="1"/>
    <cellStyle name="Warning Text" xfId="13060" builtinId="11" hidden="1" customBuiltin="1"/>
    <cellStyle name="Warning Text" xfId="13087" builtinId="11" hidden="1" customBuiltin="1"/>
    <cellStyle name="Warning Text" xfId="13111" builtinId="11" hidden="1" customBuiltin="1"/>
    <cellStyle name="Warning Text" xfId="5358" builtinId="11" hidden="1" customBuiltin="1"/>
    <cellStyle name="Warning Text" xfId="6096" builtinId="11" hidden="1" customBuiltin="1"/>
    <cellStyle name="Warning Text" xfId="8516" builtinId="11" hidden="1" customBuiltin="1"/>
    <cellStyle name="Warning Text" xfId="5589" builtinId="11" hidden="1" customBuiltin="1"/>
    <cellStyle name="Warning Text" xfId="4480" builtinId="11" hidden="1" customBuiltin="1"/>
    <cellStyle name="Warning Text" xfId="11265" builtinId="11" hidden="1" customBuiltin="1"/>
    <cellStyle name="Warning Text" xfId="7692" builtinId="11" hidden="1" customBuiltin="1"/>
    <cellStyle name="Warning Text" xfId="4806" builtinId="11" hidden="1" customBuiltin="1"/>
    <cellStyle name="Warning Text" xfId="11332" builtinId="11" hidden="1" customBuiltin="1"/>
    <cellStyle name="Warning Text" xfId="4912" builtinId="11" hidden="1" customBuiltin="1"/>
    <cellStyle name="Warning Text" xfId="4661" builtinId="11" hidden="1" customBuiltin="1"/>
    <cellStyle name="Warning Text" xfId="12854" builtinId="11" hidden="1" customBuiltin="1"/>
    <cellStyle name="Warning Text" xfId="11394" builtinId="11" hidden="1" customBuiltin="1"/>
    <cellStyle name="Warning Text" xfId="7829" builtinId="11" hidden="1" customBuiltin="1"/>
    <cellStyle name="Warning Text" xfId="5984" builtinId="11" hidden="1" customBuiltin="1"/>
    <cellStyle name="Warning Text" xfId="8717" builtinId="11" hidden="1" customBuiltin="1"/>
    <cellStyle name="Warning Text" xfId="12747" builtinId="11" hidden="1" customBuiltin="1"/>
    <cellStyle name="Warning Text" xfId="5237" builtinId="11" hidden="1" customBuiltin="1"/>
    <cellStyle name="Warning Text" xfId="12482" builtinId="11" hidden="1" customBuiltin="1"/>
    <cellStyle name="Warning Text" xfId="10514" builtinId="11" hidden="1" customBuiltin="1"/>
    <cellStyle name="Warning Text" xfId="13173" builtinId="11" hidden="1" customBuiltin="1"/>
    <cellStyle name="Warning Text" xfId="13209" builtinId="11" hidden="1" customBuiltin="1"/>
    <cellStyle name="Warning Text" xfId="13244" builtinId="11" hidden="1" customBuiltin="1"/>
    <cellStyle name="Warning Text" xfId="12774" builtinId="11" hidden="1" customBuiltin="1"/>
    <cellStyle name="Warning Text" xfId="13307" builtinId="11" hidden="1" customBuiltin="1"/>
    <cellStyle name="Warning Text" xfId="13340" builtinId="11" hidden="1" customBuiltin="1"/>
    <cellStyle name="Warning Text" xfId="13375" builtinId="11" hidden="1" customBuiltin="1"/>
    <cellStyle name="Warning Text" xfId="13408" builtinId="11" hidden="1" customBuiltin="1"/>
    <cellStyle name="Warning Text" xfId="13438" builtinId="11" hidden="1" customBuiltin="1"/>
    <cellStyle name="Warning Text" xfId="13341" builtinId="11" hidden="1" customBuiltin="1"/>
    <cellStyle name="Warning Text" xfId="13312" builtinId="11" hidden="1" customBuiltin="1"/>
    <cellStyle name="Warning Text" xfId="13344" builtinId="11" hidden="1" customBuiltin="1"/>
    <cellStyle name="Warning Text" xfId="13494" builtinId="11" hidden="1" customBuiltin="1"/>
    <cellStyle name="Warning Text" xfId="13530" builtinId="11" hidden="1" customBuiltin="1"/>
    <cellStyle name="Warning Text" xfId="13564" builtinId="11" hidden="1" customBuiltin="1"/>
    <cellStyle name="Warning Text" xfId="13604" builtinId="11" hidden="1" customBuiltin="1"/>
    <cellStyle name="Warning Text" xfId="13649" builtinId="11" hidden="1" customBuiltin="1"/>
    <cellStyle name="Warning Text" xfId="13682" builtinId="11" hidden="1" customBuiltin="1"/>
    <cellStyle name="Warning Text" xfId="13717" builtinId="11" hidden="1" customBuiltin="1"/>
    <cellStyle name="Warning Text" xfId="13750" builtinId="11" hidden="1" customBuiltin="1"/>
    <cellStyle name="Warning Text" xfId="13780" builtinId="11" hidden="1" customBuiltin="1"/>
    <cellStyle name="Warning Text" xfId="13683" builtinId="11" hidden="1" customBuiltin="1"/>
    <cellStyle name="Warning Text" xfId="13654" builtinId="11" hidden="1" customBuiltin="1"/>
    <cellStyle name="Warning Text" xfId="13686" builtinId="11" hidden="1" customBuiltin="1"/>
    <cellStyle name="Warning Text" xfId="13836" builtinId="11" hidden="1" customBuiltin="1"/>
    <cellStyle name="Warning Text" xfId="13872" builtinId="11" hidden="1" customBuiltin="1"/>
    <cellStyle name="Warning Text" xfId="13906" builtinId="11" hidden="1" customBuiltin="1"/>
    <cellStyle name="Warning Text" xfId="13954" builtinId="11" hidden="1" customBuiltin="1"/>
    <cellStyle name="Warning Text" xfId="14314" builtinId="11" hidden="1" customBuiltin="1"/>
    <cellStyle name="Warning Text" xfId="14335" builtinId="11" hidden="1" customBuiltin="1"/>
    <cellStyle name="Warning Text" xfId="14357" builtinId="11" hidden="1" customBuiltin="1"/>
    <cellStyle name="Warning Text" xfId="14379" builtinId="11" hidden="1" customBuiltin="1"/>
    <cellStyle name="Warning Text" xfId="14400" builtinId="11" hidden="1" customBuiltin="1"/>
    <cellStyle name="Warning Text" xfId="14442" builtinId="11" hidden="1" customBuiltin="1"/>
    <cellStyle name="Warning Text" xfId="14843" builtinId="11" hidden="1" customBuiltin="1"/>
    <cellStyle name="Warning Text" xfId="14867" builtinId="11" hidden="1" customBuiltin="1"/>
    <cellStyle name="Warning Text" xfId="14894" builtinId="11" hidden="1" customBuiltin="1"/>
    <cellStyle name="Warning Text" xfId="14918" builtinId="11" hidden="1" customBuiltin="1"/>
    <cellStyle name="Warning Text" xfId="14942" builtinId="11" hidden="1" customBuiltin="1"/>
    <cellStyle name="Warning Text" xfId="14805" builtinId="11" hidden="1" customBuiltin="1"/>
    <cellStyle name="Warning Text" xfId="14977" builtinId="11" hidden="1" customBuiltin="1"/>
    <cellStyle name="Warning Text" xfId="15006" builtinId="11" hidden="1" customBuiltin="1"/>
    <cellStyle name="Warning Text" xfId="15041" builtinId="11" hidden="1" customBuiltin="1"/>
    <cellStyle name="Warning Text" xfId="15073" builtinId="11" hidden="1" customBuiltin="1"/>
    <cellStyle name="Warning Text" xfId="15105" builtinId="11" hidden="1" customBuiltin="1"/>
    <cellStyle name="Warning Text" xfId="15007" builtinId="11" hidden="1" customBuiltin="1"/>
    <cellStyle name="Warning Text" xfId="14980" builtinId="11" hidden="1" customBuiltin="1"/>
    <cellStyle name="Warning Text" xfId="15010" builtinId="11" hidden="1" customBuiltin="1"/>
    <cellStyle name="Warning Text" xfId="15154" builtinId="11" hidden="1" customBuiltin="1"/>
    <cellStyle name="Warning Text" xfId="15178" builtinId="11" hidden="1" customBuiltin="1"/>
    <cellStyle name="Warning Text" xfId="15201" builtinId="11" hidden="1" customBuiltin="1"/>
    <cellStyle name="Warning Text" xfId="15097" builtinId="11" hidden="1" customBuiltin="1"/>
    <cellStyle name="Warning Text" xfId="15245" builtinId="11" hidden="1" customBuiltin="1"/>
    <cellStyle name="Warning Text" xfId="15273" builtinId="11" hidden="1" customBuiltin="1"/>
    <cellStyle name="Warning Text" xfId="15305" builtinId="11" hidden="1" customBuiltin="1"/>
    <cellStyle name="Warning Text" xfId="15336" builtinId="11" hidden="1" customBuiltin="1"/>
    <cellStyle name="Warning Text" xfId="15363" builtinId="11" hidden="1" customBuiltin="1"/>
    <cellStyle name="Warning Text" xfId="15274" builtinId="11" hidden="1" customBuiltin="1"/>
    <cellStyle name="Warning Text" xfId="15248" builtinId="11" hidden="1" customBuiltin="1"/>
    <cellStyle name="Warning Text" xfId="15277" builtinId="11" hidden="1" customBuiltin="1"/>
    <cellStyle name="Warning Text" xfId="15408" builtinId="11" hidden="1" customBuiltin="1"/>
    <cellStyle name="Warning Text" xfId="15432" builtinId="11" hidden="1" customBuiltin="1"/>
    <cellStyle name="Warning Text" xfId="15457" builtinId="11" hidden="1" customBuiltin="1"/>
    <cellStyle name="Warning Text" xfId="15485" builtinId="11" hidden="1" customBuiltin="1"/>
    <cellStyle name="Warning Text" xfId="15523" builtinId="11" hidden="1" customBuiltin="1"/>
    <cellStyle name="Warning Text" xfId="15551" builtinId="11" hidden="1" customBuiltin="1"/>
    <cellStyle name="Warning Text" xfId="15583" builtinId="11" hidden="1" customBuiltin="1"/>
    <cellStyle name="Warning Text" xfId="15613" builtinId="11" hidden="1" customBuiltin="1"/>
    <cellStyle name="Warning Text" xfId="15640" builtinId="11" hidden="1" customBuiltin="1"/>
    <cellStyle name="Warning Text" xfId="15552" builtinId="11" hidden="1" customBuiltin="1"/>
    <cellStyle name="Warning Text" xfId="15526" builtinId="11" hidden="1" customBuiltin="1"/>
    <cellStyle name="Warning Text" xfId="15555" builtinId="11" hidden="1" customBuiltin="1"/>
    <cellStyle name="Warning Text" xfId="15685" builtinId="11" hidden="1" customBuiltin="1"/>
    <cellStyle name="Warning Text" xfId="15708" builtinId="11" hidden="1" customBuiltin="1"/>
    <cellStyle name="Warning Text" xfId="15732" builtinId="11" hidden="1" customBuiltin="1"/>
    <cellStyle name="Warning Text" xfId="15755" builtinId="11" hidden="1" customBuiltin="1"/>
    <cellStyle name="Warning Text" xfId="14752" builtinId="11" hidden="1" customBuiltin="1"/>
    <cellStyle name="Warning Text" xfId="14515" builtinId="11" hidden="1" customBuiltin="1"/>
    <cellStyle name="Warning Text" xfId="14528" builtinId="11" hidden="1" customBuiltin="1"/>
    <cellStyle name="Warning Text" xfId="14741" builtinId="11" hidden="1" customBuiltin="1"/>
    <cellStyle name="Warning Text" xfId="14778" builtinId="11" hidden="1" customBuiltin="1"/>
    <cellStyle name="Warning Text" xfId="14478" builtinId="11" hidden="1" customBuiltin="1"/>
    <cellStyle name="Warning Text" xfId="15914" builtinId="11" hidden="1" customBuiltin="1"/>
    <cellStyle name="Warning Text" xfId="15935" builtinId="11" hidden="1" customBuiltin="1"/>
    <cellStyle name="Warning Text" xfId="15958" builtinId="11" hidden="1" customBuiltin="1"/>
    <cellStyle name="Warning Text" xfId="15979" builtinId="11" hidden="1" customBuiltin="1"/>
    <cellStyle name="Warning Text" xfId="16000" builtinId="11" hidden="1" customBuiltin="1"/>
    <cellStyle name="Warning Text" xfId="15880" builtinId="11" hidden="1" customBuiltin="1"/>
    <cellStyle name="Warning Text" xfId="16032" builtinId="11" hidden="1" customBuiltin="1"/>
    <cellStyle name="Warning Text" xfId="16062" builtinId="11" hidden="1" customBuiltin="1"/>
    <cellStyle name="Warning Text" xfId="16098" builtinId="11" hidden="1" customBuiltin="1"/>
    <cellStyle name="Warning Text" xfId="16128" builtinId="11" hidden="1" customBuiltin="1"/>
    <cellStyle name="Warning Text" xfId="16159" builtinId="11" hidden="1" customBuiltin="1"/>
    <cellStyle name="Warning Text" xfId="16063" builtinId="11" hidden="1" customBuiltin="1"/>
    <cellStyle name="Warning Text" xfId="16036" builtinId="11" hidden="1" customBuiltin="1"/>
    <cellStyle name="Warning Text" xfId="16066" builtinId="11" hidden="1" customBuiltin="1"/>
    <cellStyle name="Warning Text" xfId="16211" builtinId="11" hidden="1" customBuiltin="1"/>
    <cellStyle name="Warning Text" xfId="16234" builtinId="11" hidden="1" customBuiltin="1"/>
    <cellStyle name="Warning Text" xfId="16260" builtinId="11" hidden="1" customBuiltin="1"/>
    <cellStyle name="Warning Text" xfId="16151" builtinId="11" hidden="1" customBuiltin="1"/>
    <cellStyle name="Warning Text" xfId="16306" builtinId="11" hidden="1" customBuiltin="1"/>
    <cellStyle name="Warning Text" xfId="16334" builtinId="11" hidden="1" customBuiltin="1"/>
    <cellStyle name="Warning Text" xfId="16366" builtinId="11" hidden="1" customBuiltin="1"/>
    <cellStyle name="Warning Text" xfId="16395" builtinId="11" hidden="1" customBuiltin="1"/>
    <cellStyle name="Warning Text" xfId="16422" builtinId="11" hidden="1" customBuiltin="1"/>
    <cellStyle name="Warning Text" xfId="16335" builtinId="11" hidden="1" customBuiltin="1"/>
    <cellStyle name="Warning Text" xfId="16309" builtinId="11" hidden="1" customBuiltin="1"/>
    <cellStyle name="Warning Text" xfId="16338" builtinId="11" hidden="1" customBuiltin="1"/>
    <cellStyle name="Warning Text" xfId="16466" builtinId="11" hidden="1" customBuiltin="1"/>
    <cellStyle name="Warning Text" xfId="16488" builtinId="11" hidden="1" customBuiltin="1"/>
    <cellStyle name="Warning Text" xfId="16511" builtinId="11" hidden="1" customBuiltin="1"/>
    <cellStyle name="Warning Text" xfId="16538" builtinId="11" hidden="1" customBuiltin="1"/>
    <cellStyle name="Warning Text" xfId="16576" builtinId="11" hidden="1" customBuiltin="1"/>
    <cellStyle name="Warning Text" xfId="16604" builtinId="11" hidden="1" customBuiltin="1"/>
    <cellStyle name="Warning Text" xfId="16637" builtinId="11" hidden="1" customBuiltin="1"/>
    <cellStyle name="Warning Text" xfId="16667" builtinId="11" hidden="1" customBuiltin="1"/>
    <cellStyle name="Warning Text" xfId="16694" builtinId="11" hidden="1" customBuiltin="1"/>
    <cellStyle name="Warning Text" xfId="16605" builtinId="11" hidden="1" customBuiltin="1"/>
    <cellStyle name="Warning Text" xfId="16579" builtinId="11" hidden="1" customBuiltin="1"/>
    <cellStyle name="Warning Text" xfId="16608" builtinId="11" hidden="1" customBuiltin="1"/>
    <cellStyle name="Warning Text" xfId="16739" builtinId="11" hidden="1" customBuiltin="1"/>
    <cellStyle name="Warning Text" xfId="16762" builtinId="11" hidden="1" customBuiltin="1"/>
    <cellStyle name="Warning Text" xfId="16784" builtinId="11" hidden="1" customBuiltin="1"/>
    <cellStyle name="Warning Text" xfId="16814" builtinId="11" hidden="1" customBuiltin="1"/>
    <cellStyle name="Warning Text" xfId="17020" builtinId="11" hidden="1" customBuiltin="1"/>
    <cellStyle name="Warning Text" xfId="10754" builtinId="11" hidden="1" customBuiltin="1"/>
    <cellStyle name="Warning Text" xfId="14621" builtinId="11" hidden="1" customBuiltin="1"/>
    <cellStyle name="Warning Text" xfId="14021" builtinId="11" hidden="1" customBuiltin="1"/>
    <cellStyle name="Warning Text" xfId="14061" builtinId="11" hidden="1" customBuiltin="1"/>
    <cellStyle name="Warning Text" xfId="14159" builtinId="11" hidden="1" customBuiltin="1"/>
    <cellStyle name="Warning Text" xfId="9929" builtinId="11" hidden="1" customBuiltin="1"/>
    <cellStyle name="Warning Text" xfId="10751" builtinId="11" hidden="1" customBuiltin="1"/>
    <cellStyle name="Warning Text" xfId="5575" builtinId="11" hidden="1" customBuiltin="1"/>
    <cellStyle name="Warning Text" xfId="4304" builtinId="11" hidden="1" customBuiltin="1"/>
    <cellStyle name="Warning Text" xfId="4676" builtinId="11" hidden="1" customBuiltin="1"/>
    <cellStyle name="Warning Text" xfId="14206" builtinId="11" hidden="1" customBuiltin="1"/>
    <cellStyle name="Warning Text" xfId="5749" builtinId="11" hidden="1" customBuiltin="1"/>
    <cellStyle name="Warning Text" xfId="5978" builtinId="11" hidden="1" customBuiltin="1"/>
    <cellStyle name="Warning Text" xfId="14670" builtinId="11" hidden="1" customBuiltin="1"/>
    <cellStyle name="Warning Text" xfId="14090" builtinId="11" hidden="1" customBuiltin="1"/>
    <cellStyle name="Warning Text" xfId="14100" builtinId="11" hidden="1" customBuiltin="1"/>
    <cellStyle name="Warning Text" xfId="5718" builtinId="11" hidden="1" customBuiltin="1"/>
    <cellStyle name="Warning Text" xfId="6247" builtinId="11" hidden="1" customBuiltin="1"/>
    <cellStyle name="Warning Text" xfId="5467" builtinId="11" hidden="1" customBuiltin="1"/>
    <cellStyle name="Warning Text" xfId="5357" builtinId="11" hidden="1" customBuiltin="1"/>
    <cellStyle name="Warning Text" xfId="16960" builtinId="11" hidden="1" customBuiltin="1"/>
    <cellStyle name="Warning Text" xfId="246" builtinId="11" hidden="1" customBuiltin="1"/>
    <cellStyle name="Warning Text" xfId="16801" builtinId="11" hidden="1" customBuiltin="1"/>
    <cellStyle name="Warning Text" xfId="7675" builtinId="11" hidden="1" customBuiltin="1"/>
    <cellStyle name="Warning Text" xfId="13982" builtinId="11" hidden="1" customBuiltin="1"/>
    <cellStyle name="Warning Text" xfId="4088" builtinId="11" hidden="1" customBuiltin="1"/>
    <cellStyle name="Warning Text" xfId="14134" builtinId="11" hidden="1" customBuiltin="1"/>
    <cellStyle name="Warning Text" xfId="6060" builtinId="11" hidden="1" customBuiltin="1"/>
    <cellStyle name="Warning Text" xfId="14669" builtinId="11" hidden="1" customBuiltin="1"/>
    <cellStyle name="Warning Text" xfId="4308" builtinId="11" hidden="1" customBuiltin="1"/>
    <cellStyle name="Warning Text" xfId="5462" builtinId="11" hidden="1" customBuiltin="1"/>
    <cellStyle name="Warning Text" xfId="10234" builtinId="11" hidden="1" customBuiltin="1"/>
    <cellStyle name="Warning Text" xfId="5757" builtinId="11" hidden="1" customBuiltin="1"/>
    <cellStyle name="Warning Text" xfId="4820" builtinId="11" hidden="1" customBuiltin="1"/>
    <cellStyle name="Warning Text" xfId="8200" builtinId="11" hidden="1" customBuiltin="1"/>
    <cellStyle name="Warning Text" xfId="4333" builtinId="11" hidden="1" customBuiltin="1"/>
    <cellStyle name="Warning Text" xfId="4426" builtinId="11" hidden="1" customBuiltin="1"/>
    <cellStyle name="Warning Text" xfId="8388" builtinId="11" hidden="1" customBuiltin="1"/>
    <cellStyle name="Warning Text" xfId="6001" builtinId="11" hidden="1" customBuiltin="1"/>
    <cellStyle name="Warning Text" xfId="10994" builtinId="11" hidden="1" customBuiltin="1"/>
    <cellStyle name="Warning Text" xfId="13071" builtinId="11" hidden="1" customBuiltin="1"/>
    <cellStyle name="Warning Text" xfId="6300" builtinId="11" hidden="1" customBuiltin="1"/>
    <cellStyle name="Warning Text" xfId="5751" builtinId="11" hidden="1" customBuiltin="1"/>
    <cellStyle name="Warning Text" xfId="7847" builtinId="11" hidden="1" customBuiltin="1"/>
    <cellStyle name="Warning Text" xfId="10710" builtinId="11" hidden="1" customBuiltin="1"/>
    <cellStyle name="Warning Text" xfId="5708" builtinId="11" hidden="1" customBuiltin="1"/>
    <cellStyle name="Warning Text" xfId="5365" builtinId="11" hidden="1" customBuiltin="1"/>
    <cellStyle name="Warning Text" xfId="10691" builtinId="11" hidden="1" customBuiltin="1"/>
    <cellStyle name="Warning Text" xfId="16796" builtinId="11" hidden="1" customBuiltin="1"/>
    <cellStyle name="Warning Text" xfId="16380" builtinId="11" hidden="1" customBuiltin="1"/>
    <cellStyle name="Warning Text" xfId="8126" builtinId="11" hidden="1" customBuiltin="1"/>
    <cellStyle name="Warning Text" xfId="14272" builtinId="11" hidden="1" customBuiltin="1"/>
    <cellStyle name="Warning Text" xfId="16722" builtinId="11" hidden="1" customBuiltin="1"/>
    <cellStyle name="Warning Text" xfId="17173" builtinId="11" hidden="1" customBuiltin="1"/>
    <cellStyle name="Warning Text" xfId="17198" builtinId="11" hidden="1" customBuiltin="1"/>
    <cellStyle name="Warning Text" xfId="17225" builtinId="11" hidden="1" customBuiltin="1"/>
    <cellStyle name="Warning Text" xfId="17252" builtinId="11" hidden="1" customBuiltin="1"/>
    <cellStyle name="Warning Text" xfId="17277" builtinId="11" hidden="1" customBuiltin="1"/>
    <cellStyle name="Warning Text" xfId="17134" builtinId="11" hidden="1" customBuiltin="1"/>
    <cellStyle name="Warning Text" xfId="17317" builtinId="11" hidden="1" customBuiltin="1"/>
    <cellStyle name="Warning Text" xfId="17349" builtinId="11" hidden="1" customBuiltin="1"/>
    <cellStyle name="Warning Text" xfId="17384" builtinId="11" hidden="1" customBuiltin="1"/>
    <cellStyle name="Warning Text" xfId="17417" builtinId="11" hidden="1" customBuiltin="1"/>
    <cellStyle name="Warning Text" xfId="17448" builtinId="11" hidden="1" customBuiltin="1"/>
    <cellStyle name="Warning Text" xfId="17350" builtinId="11" hidden="1" customBuiltin="1"/>
    <cellStyle name="Warning Text" xfId="17321" builtinId="11" hidden="1" customBuiltin="1"/>
    <cellStyle name="Warning Text" xfId="17353" builtinId="11" hidden="1" customBuiltin="1"/>
    <cellStyle name="Warning Text" xfId="17500" builtinId="11" hidden="1" customBuiltin="1"/>
    <cellStyle name="Warning Text" xfId="17528" builtinId="11" hidden="1" customBuiltin="1"/>
    <cellStyle name="Warning Text" xfId="17553" builtinId="11" hidden="1" customBuiltin="1"/>
    <cellStyle name="Warning Text" xfId="17440" builtinId="11" hidden="1" customBuiltin="1"/>
    <cellStyle name="Warning Text" xfId="17600" builtinId="11" hidden="1" customBuiltin="1"/>
    <cellStyle name="Warning Text" xfId="17630" builtinId="11" hidden="1" customBuiltin="1"/>
    <cellStyle name="Warning Text" xfId="17662" builtinId="11" hidden="1" customBuiltin="1"/>
    <cellStyle name="Warning Text" xfId="17692" builtinId="11" hidden="1" customBuiltin="1"/>
    <cellStyle name="Warning Text" xfId="17721" builtinId="11" hidden="1" customBuiltin="1"/>
    <cellStyle name="Warning Text" xfId="17631" builtinId="11" hidden="1" customBuiltin="1"/>
    <cellStyle name="Warning Text" xfId="17604" builtinId="11" hidden="1" customBuiltin="1"/>
    <cellStyle name="Warning Text" xfId="17634" builtinId="11" hidden="1" customBuiltin="1"/>
    <cellStyle name="Warning Text" xfId="17767" builtinId="11" hidden="1" customBuiltin="1"/>
    <cellStyle name="Warning Text" xfId="17794" builtinId="11" hidden="1" customBuiltin="1"/>
    <cellStyle name="Warning Text" xfId="17818" builtinId="11" hidden="1" customBuiltin="1"/>
    <cellStyle name="Warning Text" xfId="17846" builtinId="11" hidden="1" customBuiltin="1"/>
    <cellStyle name="Warning Text" xfId="17885" builtinId="11" hidden="1" customBuiltin="1"/>
    <cellStyle name="Warning Text" xfId="17914" builtinId="11" hidden="1" customBuiltin="1"/>
    <cellStyle name="Warning Text" xfId="17946" builtinId="11" hidden="1" customBuiltin="1"/>
    <cellStyle name="Warning Text" xfId="17977" builtinId="11" hidden="1" customBuiltin="1"/>
    <cellStyle name="Warning Text" xfId="18005" builtinId="11" hidden="1" customBuiltin="1"/>
    <cellStyle name="Warning Text" xfId="17915" builtinId="11" hidden="1" customBuiltin="1"/>
    <cellStyle name="Warning Text" xfId="17888" builtinId="11" hidden="1" customBuiltin="1"/>
    <cellStyle name="Warning Text" xfId="17918" builtinId="11" hidden="1" customBuiltin="1"/>
    <cellStyle name="Warning Text" xfId="18049" builtinId="11" hidden="1" customBuiltin="1"/>
    <cellStyle name="Warning Text" xfId="18075" builtinId="11" hidden="1" customBuiltin="1"/>
    <cellStyle name="Warning Text" xfId="18099" builtinId="11" hidden="1" customBuiltin="1"/>
    <cellStyle name="Warning Text" xfId="18123" builtinId="11" hidden="1" customBuiltin="1"/>
    <cellStyle name="Warning Text" xfId="17109" builtinId="11" hidden="1" customBuiltin="1"/>
    <cellStyle name="Warning Text" xfId="4634" builtinId="11" hidden="1" customBuiltin="1"/>
    <cellStyle name="Warning Text" xfId="4294" builtinId="11" hidden="1" customBuiltin="1"/>
    <cellStyle name="Warning Text" xfId="17098" builtinId="11" hidden="1" customBuiltin="1"/>
    <cellStyle name="Warning Text" xfId="17122" builtinId="11" hidden="1" customBuiltin="1"/>
    <cellStyle name="Warning Text" xfId="5171" builtinId="11" hidden="1" customBuiltin="1"/>
    <cellStyle name="Warning Text" xfId="18276" builtinId="11" hidden="1" customBuiltin="1"/>
    <cellStyle name="Warning Text" xfId="18297" builtinId="11" hidden="1" customBuiltin="1"/>
    <cellStyle name="Warning Text" xfId="18320" builtinId="11" hidden="1" customBuiltin="1"/>
    <cellStyle name="Warning Text" xfId="18341" builtinId="11" hidden="1" customBuiltin="1"/>
    <cellStyle name="Warning Text" xfId="18362" builtinId="11" hidden="1" customBuiltin="1"/>
    <cellStyle name="Warning Text" xfId="18242" builtinId="11" hidden="1" customBuiltin="1"/>
    <cellStyle name="Warning Text" xfId="18397" builtinId="11" hidden="1" customBuiltin="1"/>
    <cellStyle name="Warning Text" xfId="18427" builtinId="11" hidden="1" customBuiltin="1"/>
    <cellStyle name="Warning Text" xfId="18462" builtinId="11" hidden="1" customBuiltin="1"/>
    <cellStyle name="Warning Text" xfId="18493" builtinId="11" hidden="1" customBuiltin="1"/>
    <cellStyle name="Warning Text" xfId="18525" builtinId="11" hidden="1" customBuiltin="1"/>
    <cellStyle name="Warning Text" xfId="18428" builtinId="11" hidden="1" customBuiltin="1"/>
    <cellStyle name="Warning Text" xfId="18400" builtinId="11" hidden="1" customBuiltin="1"/>
    <cellStyle name="Warning Text" xfId="18431" builtinId="11" hidden="1" customBuiltin="1"/>
    <cellStyle name="Warning Text" xfId="18575" builtinId="11" hidden="1" customBuiltin="1"/>
    <cellStyle name="Warning Text" xfId="18600" builtinId="11" hidden="1" customBuiltin="1"/>
    <cellStyle name="Warning Text" xfId="18627" builtinId="11" hidden="1" customBuiltin="1"/>
    <cellStyle name="Warning Text" xfId="18517" builtinId="11" hidden="1" customBuiltin="1"/>
    <cellStyle name="Warning Text" xfId="18674" builtinId="11" hidden="1" customBuiltin="1"/>
    <cellStyle name="Warning Text" xfId="18704" builtinId="11" hidden="1" customBuiltin="1"/>
    <cellStyle name="Warning Text" xfId="18736" builtinId="11" hidden="1" customBuiltin="1"/>
    <cellStyle name="Warning Text" xfId="18766" builtinId="11" hidden="1" customBuiltin="1"/>
    <cellStyle name="Warning Text" xfId="18794" builtinId="11" hidden="1" customBuiltin="1"/>
    <cellStyle name="Warning Text" xfId="18705" builtinId="11" hidden="1" customBuiltin="1"/>
    <cellStyle name="Warning Text" xfId="18677" builtinId="11" hidden="1" customBuiltin="1"/>
    <cellStyle name="Warning Text" xfId="18708" builtinId="11" hidden="1" customBuiltin="1"/>
    <cellStyle name="Warning Text" xfId="18839" builtinId="11" hidden="1" customBuiltin="1"/>
    <cellStyle name="Warning Text" xfId="18866" builtinId="11" hidden="1" customBuiltin="1"/>
    <cellStyle name="Warning Text" xfId="18890" builtinId="11" hidden="1" customBuiltin="1"/>
    <cellStyle name="Warning Text" xfId="18919" builtinId="11" hidden="1" customBuiltin="1"/>
    <cellStyle name="Warning Text" xfId="18957" builtinId="11" hidden="1" customBuiltin="1"/>
    <cellStyle name="Warning Text" xfId="18986" builtinId="11" hidden="1" customBuiltin="1"/>
    <cellStyle name="Warning Text" xfId="19018" builtinId="11" hidden="1" customBuiltin="1"/>
    <cellStyle name="Warning Text" xfId="19049" builtinId="11" hidden="1" customBuiltin="1"/>
    <cellStyle name="Warning Text" xfId="19077" builtinId="11" hidden="1" customBuiltin="1"/>
    <cellStyle name="Warning Text" xfId="18987" builtinId="11" hidden="1" customBuiltin="1"/>
    <cellStyle name="Warning Text" xfId="18960" builtinId="11" hidden="1" customBuiltin="1"/>
    <cellStyle name="Warning Text" xfId="18990" builtinId="11" hidden="1" customBuiltin="1"/>
    <cellStyle name="Warning Text" xfId="19122" builtinId="11" hidden="1" customBuiltin="1"/>
    <cellStyle name="Warning Text" xfId="19145" builtinId="11" hidden="1" customBuiltin="1"/>
    <cellStyle name="Warning Text" xfId="19169" builtinId="11" hidden="1" customBuiltin="1"/>
    <cellStyle name="Warning Text" xfId="19192" builtinId="11" hidden="1" customBuiltin="1"/>
    <cellStyle name="Warning Text" xfId="4527" builtinId="11" hidden="1" customBuiltin="1"/>
    <cellStyle name="Warning Text" xfId="8602" builtinId="11" hidden="1" customBuiltin="1"/>
    <cellStyle name="Warning Text" xfId="14788" builtinId="11" hidden="1" customBuiltin="1"/>
    <cellStyle name="Warning Text" xfId="5291" builtinId="11" hidden="1" customBuiltin="1"/>
    <cellStyle name="Warning Text" xfId="6155" builtinId="11" hidden="1" customBuiltin="1"/>
    <cellStyle name="Warning Text" xfId="17409" builtinId="11" hidden="1" customBuiltin="1"/>
    <cellStyle name="Warning Text" xfId="14082" builtinId="11" hidden="1" customBuiltin="1"/>
    <cellStyle name="Warning Text" xfId="5342" builtinId="11" hidden="1" customBuiltin="1"/>
    <cellStyle name="Warning Text" xfId="17477" builtinId="11" hidden="1" customBuiltin="1"/>
    <cellStyle name="Warning Text" xfId="10504" builtinId="11" hidden="1" customBuiltin="1"/>
    <cellStyle name="Warning Text" xfId="8486" builtinId="11" hidden="1" customBuiltin="1"/>
    <cellStyle name="Warning Text" xfId="18941" builtinId="11" hidden="1" customBuiltin="1"/>
    <cellStyle name="Warning Text" xfId="17534" builtinId="11" hidden="1" customBuiltin="1"/>
    <cellStyle name="Warning Text" xfId="14202" builtinId="11" hidden="1" customBuiltin="1"/>
    <cellStyle name="Warning Text" xfId="11977" builtinId="11" hidden="1" customBuiltin="1"/>
    <cellStyle name="Warning Text" xfId="14987" builtinId="11" hidden="1" customBuiltin="1"/>
    <cellStyle name="Warning Text" xfId="18843" builtinId="11" hidden="1" customBuiltin="1"/>
    <cellStyle name="Warning Text" xfId="8664" builtinId="11" hidden="1" customBuiltin="1"/>
    <cellStyle name="Warning Text" xfId="18581" builtinId="11" hidden="1" customBuiltin="1"/>
    <cellStyle name="Warning Text" xfId="16749" builtinId="11" hidden="1" customBuiltin="1"/>
    <cellStyle name="Warning Text" xfId="19255" builtinId="11" hidden="1" customBuiltin="1"/>
    <cellStyle name="Warning Text" xfId="19292" builtinId="11" hidden="1" customBuiltin="1"/>
    <cellStyle name="Warning Text" xfId="19327" builtinId="11" hidden="1" customBuiltin="1"/>
    <cellStyle name="Warning Text" xfId="18869" builtinId="11" hidden="1" customBuiltin="1"/>
    <cellStyle name="Warning Text" xfId="19390" builtinId="11" hidden="1" customBuiltin="1"/>
    <cellStyle name="Warning Text" xfId="19423" builtinId="11" hidden="1" customBuiltin="1"/>
    <cellStyle name="Warning Text" xfId="19458" builtinId="11" hidden="1" customBuiltin="1"/>
    <cellStyle name="Warning Text" xfId="19491" builtinId="11" hidden="1" customBuiltin="1"/>
    <cellStyle name="Warning Text" xfId="19521" builtinId="11" hidden="1" customBuiltin="1"/>
    <cellStyle name="Warning Text" xfId="19424" builtinId="11" hidden="1" customBuiltin="1"/>
    <cellStyle name="Warning Text" xfId="19395" builtinId="11" hidden="1" customBuiltin="1"/>
    <cellStyle name="Warning Text" xfId="19427" builtinId="11" hidden="1" customBuiltin="1"/>
    <cellStyle name="Warning Text" xfId="19577" builtinId="11" hidden="1" customBuiltin="1"/>
    <cellStyle name="Warning Text" xfId="19613" builtinId="11" hidden="1" customBuiltin="1"/>
    <cellStyle name="Warning Text" xfId="19647" builtinId="11" hidden="1" customBuiltin="1"/>
    <cellStyle name="Warning Text" xfId="19687" builtinId="11" hidden="1" customBuiltin="1"/>
    <cellStyle name="Warning Text" xfId="19732" builtinId="11" hidden="1" customBuiltin="1"/>
    <cellStyle name="Warning Text" xfId="19765" builtinId="11" hidden="1" customBuiltin="1"/>
    <cellStyle name="Warning Text" xfId="19800" builtinId="11" hidden="1" customBuiltin="1"/>
    <cellStyle name="Warning Text" xfId="19833" builtinId="11" hidden="1" customBuiltin="1"/>
    <cellStyle name="Warning Text" xfId="19863" builtinId="11" hidden="1" customBuiltin="1"/>
    <cellStyle name="Warning Text" xfId="19766" builtinId="11" hidden="1" customBuiltin="1"/>
    <cellStyle name="Warning Text" xfId="19737" builtinId="11" hidden="1" customBuiltin="1"/>
    <cellStyle name="Warning Text" xfId="19769" builtinId="11" hidden="1" customBuiltin="1"/>
    <cellStyle name="Warning Text" xfId="19919" builtinId="11" hidden="1" customBuiltin="1"/>
    <cellStyle name="Warning Text" xfId="19955" builtinId="11" hidden="1" customBuiltin="1"/>
    <cellStyle name="Warning Text" xfId="19989" builtinId="11" hidden="1" customBuiltin="1"/>
    <cellStyle name="Warning Text" xfId="20028" builtinId="11" hidden="1" customBuiltin="1"/>
    <cellStyle name="Warning Text" xfId="20138" builtinId="11" hidden="1" customBuiltin="1"/>
    <cellStyle name="Warning Text" xfId="20159" builtinId="11" hidden="1" customBuiltin="1"/>
    <cellStyle name="Warning Text" xfId="20182" builtinId="11" hidden="1" customBuiltin="1"/>
    <cellStyle name="Warning Text" xfId="20204" builtinId="11" hidden="1" customBuiltin="1"/>
    <cellStyle name="Warning Text" xfId="20225" builtinId="11" hidden="1" customBuiltin="1"/>
    <cellStyle name="Warning Text" xfId="20259" builtinId="11" hidden="1" customBuiltin="1"/>
    <cellStyle name="Warning Text" xfId="20457" builtinId="11" hidden="1" customBuiltin="1"/>
    <cellStyle name="Warning Text" xfId="20482" builtinId="11" hidden="1" customBuiltin="1"/>
    <cellStyle name="Warning Text" xfId="20508" builtinId="11" hidden="1" customBuiltin="1"/>
    <cellStyle name="Warning Text" xfId="20535" builtinId="11" hidden="1" customBuiltin="1"/>
    <cellStyle name="Warning Text" xfId="20560" builtinId="11" hidden="1" customBuiltin="1"/>
    <cellStyle name="Warning Text" xfId="20418" builtinId="11" hidden="1" customBuiltin="1"/>
    <cellStyle name="Warning Text" xfId="20600" builtinId="11" hidden="1" customBuiltin="1"/>
    <cellStyle name="Warning Text" xfId="20631" builtinId="11" hidden="1" customBuiltin="1"/>
    <cellStyle name="Warning Text" xfId="20666" builtinId="11" hidden="1" customBuiltin="1"/>
    <cellStyle name="Warning Text" xfId="20698" builtinId="11" hidden="1" customBuiltin="1"/>
    <cellStyle name="Warning Text" xfId="20729" builtinId="11" hidden="1" customBuiltin="1"/>
    <cellStyle name="Warning Text" xfId="20632" builtinId="11" hidden="1" customBuiltin="1"/>
    <cellStyle name="Warning Text" xfId="20603" builtinId="11" hidden="1" customBuiltin="1"/>
    <cellStyle name="Warning Text" xfId="20635" builtinId="11" hidden="1" customBuiltin="1"/>
    <cellStyle name="Warning Text" xfId="20780" builtinId="11" hidden="1" customBuiltin="1"/>
    <cellStyle name="Warning Text" xfId="20808" builtinId="11" hidden="1" customBuiltin="1"/>
    <cellStyle name="Warning Text" xfId="20832" builtinId="11" hidden="1" customBuiltin="1"/>
    <cellStyle name="Warning Text" xfId="20721" builtinId="11" hidden="1" customBuiltin="1"/>
    <cellStyle name="Warning Text" xfId="20879" builtinId="11" hidden="1" customBuiltin="1"/>
    <cellStyle name="Warning Text" xfId="20909" builtinId="11" hidden="1" customBuiltin="1"/>
    <cellStyle name="Warning Text" xfId="20941" builtinId="11" hidden="1" customBuiltin="1"/>
    <cellStyle name="Warning Text" xfId="20971" builtinId="11" hidden="1" customBuiltin="1"/>
    <cellStyle name="Warning Text" xfId="20999" builtinId="11" hidden="1" customBuiltin="1"/>
    <cellStyle name="Warning Text" xfId="20910" builtinId="11" hidden="1" customBuiltin="1"/>
    <cellStyle name="Warning Text" xfId="20883" builtinId="11" hidden="1" customBuiltin="1"/>
    <cellStyle name="Warning Text" xfId="20913" builtinId="11" hidden="1" customBuiltin="1"/>
    <cellStyle name="Warning Text" xfId="21043" builtinId="11" hidden="1" customBuiltin="1"/>
    <cellStyle name="Warning Text" xfId="21068" builtinId="11" hidden="1" customBuiltin="1"/>
    <cellStyle name="Warning Text" xfId="21091" builtinId="11" hidden="1" customBuiltin="1"/>
    <cellStyle name="Warning Text" xfId="21118" builtinId="11" hidden="1" customBuiltin="1"/>
    <cellStyle name="Warning Text" xfId="21157" builtinId="11" hidden="1" customBuiltin="1"/>
    <cellStyle name="Warning Text" xfId="21186" builtinId="11" hidden="1" customBuiltin="1"/>
    <cellStyle name="Warning Text" xfId="21218" builtinId="11" hidden="1" customBuiltin="1"/>
    <cellStyle name="Warning Text" xfId="21249" builtinId="11" hidden="1" customBuiltin="1"/>
    <cellStyle name="Warning Text" xfId="21276" builtinId="11" hidden="1" customBuiltin="1"/>
    <cellStyle name="Warning Text" xfId="21187" builtinId="11" hidden="1" customBuiltin="1"/>
    <cellStyle name="Warning Text" xfId="21160" builtinId="11" hidden="1" customBuiltin="1"/>
    <cellStyle name="Warning Text" xfId="21190" builtinId="11" hidden="1" customBuiltin="1"/>
    <cellStyle name="Warning Text" xfId="21320" builtinId="11" hidden="1" customBuiltin="1"/>
    <cellStyle name="Warning Text" xfId="21346" builtinId="11" hidden="1" customBuiltin="1"/>
    <cellStyle name="Warning Text" xfId="21369" builtinId="11" hidden="1" customBuiltin="1"/>
    <cellStyle name="Warning Text" xfId="21392" builtinId="11" hidden="1" customBuiltin="1"/>
    <cellStyle name="Warning Text" xfId="20393" builtinId="11" hidden="1" customBuiltin="1"/>
    <cellStyle name="Warning Text" xfId="20297" builtinId="11" hidden="1" customBuiltin="1"/>
    <cellStyle name="Warning Text" xfId="20305" builtinId="11" hidden="1" customBuiltin="1"/>
    <cellStyle name="Warning Text" xfId="20382" builtinId="11" hidden="1" customBuiltin="1"/>
    <cellStyle name="Warning Text" xfId="20406" builtinId="11" hidden="1" customBuiltin="1"/>
    <cellStyle name="Warning Text" xfId="20277" builtinId="11" hidden="1" customBuiltin="1"/>
    <cellStyle name="Warning Text" xfId="21545" builtinId="11" hidden="1" customBuiltin="1"/>
    <cellStyle name="Warning Text" xfId="21566" builtinId="11" hidden="1" customBuiltin="1"/>
    <cellStyle name="Warning Text" xfId="21589" builtinId="11" hidden="1" customBuiltin="1"/>
    <cellStyle name="Warning Text" xfId="21610" builtinId="11" hidden="1" customBuiltin="1"/>
    <cellStyle name="Warning Text" xfId="21631" builtinId="11" hidden="1" customBuiltin="1"/>
    <cellStyle name="Warning Text" xfId="21511" builtinId="11" hidden="1" customBuiltin="1"/>
    <cellStyle name="Warning Text" xfId="21666" builtinId="11" hidden="1" customBuiltin="1"/>
    <cellStyle name="Warning Text" xfId="21696" builtinId="11" hidden="1" customBuiltin="1"/>
    <cellStyle name="Warning Text" xfId="21731" builtinId="11" hidden="1" customBuiltin="1"/>
    <cellStyle name="Warning Text" xfId="21762" builtinId="11" hidden="1" customBuiltin="1"/>
    <cellStyle name="Warning Text" xfId="21793" builtinId="11" hidden="1" customBuiltin="1"/>
    <cellStyle name="Warning Text" xfId="21697" builtinId="11" hidden="1" customBuiltin="1"/>
    <cellStyle name="Warning Text" xfId="21669" builtinId="11" hidden="1" customBuiltin="1"/>
    <cellStyle name="Warning Text" xfId="21700" builtinId="11" hidden="1" customBuiltin="1"/>
    <cellStyle name="Warning Text" xfId="21841" builtinId="11" hidden="1" customBuiltin="1"/>
    <cellStyle name="Warning Text" xfId="21865" builtinId="11" hidden="1" customBuiltin="1"/>
    <cellStyle name="Warning Text" xfId="21889" builtinId="11" hidden="1" customBuiltin="1"/>
    <cellStyle name="Warning Text" xfId="21785" builtinId="11" hidden="1" customBuiltin="1"/>
    <cellStyle name="Warning Text" xfId="21936" builtinId="11" hidden="1" customBuiltin="1"/>
    <cellStyle name="Warning Text" xfId="21965" builtinId="11" hidden="1" customBuiltin="1"/>
    <cellStyle name="Warning Text" xfId="21997" builtinId="11" hidden="1" customBuiltin="1"/>
    <cellStyle name="Warning Text" xfId="22027" builtinId="11" hidden="1" customBuiltin="1"/>
    <cellStyle name="Warning Text" xfId="22054" builtinId="11" hidden="1" customBuiltin="1"/>
    <cellStyle name="Warning Text" xfId="21966" builtinId="11" hidden="1" customBuiltin="1"/>
    <cellStyle name="Warning Text" xfId="21939" builtinId="11" hidden="1" customBuiltin="1"/>
    <cellStyle name="Warning Text" xfId="21969" builtinId="11" hidden="1" customBuiltin="1"/>
    <cellStyle name="Warning Text" xfId="22097" builtinId="11" hidden="1" customBuiltin="1"/>
    <cellStyle name="Warning Text" xfId="22122" builtinId="11" hidden="1" customBuiltin="1"/>
    <cellStyle name="Warning Text" xfId="22146" builtinId="11" hidden="1" customBuiltin="1"/>
    <cellStyle name="Warning Text" xfId="22174" builtinId="11" hidden="1" customBuiltin="1"/>
    <cellStyle name="Warning Text" xfId="22212" builtinId="11" hidden="1" customBuiltin="1"/>
    <cellStyle name="Warning Text" xfId="22241" builtinId="11" hidden="1" customBuiltin="1"/>
    <cellStyle name="Warning Text" xfId="22273" builtinId="11" hidden="1" customBuiltin="1"/>
    <cellStyle name="Warning Text" xfId="22304" builtinId="11" hidden="1" customBuiltin="1"/>
    <cellStyle name="Warning Text" xfId="22331" builtinId="11" hidden="1" customBuiltin="1"/>
    <cellStyle name="Warning Text" xfId="22242" builtinId="11" hidden="1" customBuiltin="1"/>
    <cellStyle name="Warning Text" xfId="22215" builtinId="11" hidden="1" customBuiltin="1"/>
    <cellStyle name="Warning Text" xfId="22245" builtinId="11" hidden="1" customBuiltin="1"/>
    <cellStyle name="Warning Text" xfId="22376" builtinId="11" hidden="1" customBuiltin="1"/>
    <cellStyle name="Warning Text" xfId="22399" builtinId="11" hidden="1" customBuiltin="1"/>
    <cellStyle name="Warning Text" xfId="22422" builtinId="11" hidden="1" customBuiltin="1"/>
    <cellStyle name="Warning Text" xfId="22445" builtinId="11" hidden="1" customBuiltin="1"/>
    <cellStyle name="Warning Text" xfId="5754" builtinId="11" hidden="1" customBuiltin="1"/>
    <cellStyle name="Warning Text" xfId="4507" builtinId="11" hidden="1" customBuiltin="1"/>
    <cellStyle name="Warning Text" xfId="14508" builtinId="11" hidden="1" customBuiltin="1"/>
    <cellStyle name="Warning Text" xfId="5313" builtinId="11" hidden="1" customBuiltin="1"/>
    <cellStyle name="Warning Text" xfId="4752" builtinId="11" hidden="1" customBuiltin="1"/>
    <cellStyle name="Warning Text" xfId="20690" builtinId="11" hidden="1" customBuiltin="1"/>
    <cellStyle name="Warning Text" xfId="4796" builtinId="11" hidden="1" customBuiltin="1"/>
    <cellStyle name="Warning Text" xfId="7842" builtinId="11" hidden="1" customBuiltin="1"/>
    <cellStyle name="Warning Text" xfId="20758" builtinId="11" hidden="1" customBuiltin="1"/>
    <cellStyle name="Warning Text" xfId="13941" builtinId="11" hidden="1" customBuiltin="1"/>
    <cellStyle name="Warning Text" xfId="4910" builtinId="11" hidden="1" customBuiltin="1"/>
    <cellStyle name="Warning Text" xfId="22196" builtinId="11" hidden="1" customBuiltin="1"/>
    <cellStyle name="Warning Text" xfId="20814" builtinId="11" hidden="1" customBuiltin="1"/>
    <cellStyle name="Warning Text" xfId="5657" builtinId="11" hidden="1" customBuiltin="1"/>
    <cellStyle name="Warning Text" xfId="5167" builtinId="11" hidden="1" customBuiltin="1"/>
    <cellStyle name="Warning Text" xfId="14504" builtinId="11" hidden="1" customBuiltin="1"/>
    <cellStyle name="Warning Text" xfId="22100" builtinId="11" hidden="1" customBuiltin="1"/>
    <cellStyle name="Warning Text" xfId="20053" builtinId="11" hidden="1" customBuiltin="1"/>
    <cellStyle name="Warning Text" xfId="21847" builtinId="11" hidden="1" customBuiltin="1"/>
    <cellStyle name="Warning Text" xfId="20063" builtinId="11" hidden="1" customBuiltin="1"/>
    <cellStyle name="Warning Text" xfId="22508" builtinId="11" hidden="1" customBuiltin="1"/>
    <cellStyle name="Warning Text" xfId="22545" builtinId="11" hidden="1" customBuiltin="1"/>
    <cellStyle name="Warning Text" xfId="22580" builtinId="11" hidden="1" customBuiltin="1"/>
    <cellStyle name="Warning Text" xfId="22125" builtinId="11" hidden="1" customBuiltin="1"/>
    <cellStyle name="Warning Text" xfId="22643" builtinId="11" hidden="1" customBuiltin="1"/>
    <cellStyle name="Warning Text" xfId="22676" builtinId="11" hidden="1" customBuiltin="1"/>
    <cellStyle name="Warning Text" xfId="22711" builtinId="11" hidden="1" customBuiltin="1"/>
    <cellStyle name="Warning Text" xfId="22744" builtinId="11" hidden="1" customBuiltin="1"/>
    <cellStyle name="Warning Text" xfId="22774" builtinId="11" hidden="1" customBuiltin="1"/>
    <cellStyle name="Warning Text" xfId="22677" builtinId="11" hidden="1" customBuiltin="1"/>
    <cellStyle name="Warning Text" xfId="22648" builtinId="11" hidden="1" customBuiltin="1"/>
    <cellStyle name="Warning Text" xfId="22680" builtinId="11" hidden="1" customBuiltin="1"/>
    <cellStyle name="Warning Text" xfId="22830" builtinId="11" hidden="1" customBuiltin="1"/>
    <cellStyle name="Warning Text" xfId="22866" builtinId="11" hidden="1" customBuiltin="1"/>
    <cellStyle name="Warning Text" xfId="22900" builtinId="11" hidden="1" customBuiltin="1"/>
    <cellStyle name="Warning Text" xfId="22940" builtinId="11" hidden="1" customBuiltin="1"/>
    <cellStyle name="Warning Text" xfId="22985" builtinId="11" hidden="1" customBuiltin="1"/>
    <cellStyle name="Warning Text" xfId="23018" builtinId="11" hidden="1" customBuiltin="1"/>
    <cellStyle name="Warning Text" xfId="23053" builtinId="11" hidden="1" customBuiltin="1"/>
    <cellStyle name="Warning Text" xfId="23086" builtinId="11" hidden="1" customBuiltin="1"/>
    <cellStyle name="Warning Text" xfId="23116" builtinId="11" hidden="1" customBuiltin="1"/>
    <cellStyle name="Warning Text" xfId="23019" builtinId="11" hidden="1" customBuiltin="1"/>
    <cellStyle name="Warning Text" xfId="22990" builtinId="11" hidden="1" customBuiltin="1"/>
    <cellStyle name="Warning Text" xfId="23022" builtinId="11" hidden="1" customBuiltin="1"/>
    <cellStyle name="Warning Text" xfId="23172" builtinId="11" hidden="1" customBuiltin="1"/>
    <cellStyle name="Warning Text" xfId="23208" builtinId="11" hidden="1" customBuiltin="1"/>
    <cellStyle name="Warning Text" xfId="23242" builtinId="11" hidden="1" customBuiltin="1"/>
    <cellStyle name="Warning Text" xfId="23278" builtinId="11" hidden="1" customBuiltin="1"/>
    <cellStyle name="Warning Text" xfId="23346" builtinId="11" hidden="1" customBuiltin="1"/>
    <cellStyle name="Warning Text" xfId="23367" builtinId="11" hidden="1" customBuiltin="1"/>
    <cellStyle name="Warning Text" xfId="23390" builtinId="11" hidden="1" customBuiltin="1"/>
    <cellStyle name="Warning Text" xfId="23412" builtinId="11" hidden="1" customBuiltin="1"/>
    <cellStyle name="Warning Text" xfId="23433" builtinId="11" hidden="1" customBuiltin="1"/>
    <cellStyle name="Warning Text" xfId="23464" builtinId="11" hidden="1" customBuiltin="1"/>
    <cellStyle name="Warning Text" xfId="23659" builtinId="11" hidden="1" customBuiltin="1"/>
    <cellStyle name="Warning Text" xfId="23681" builtinId="11" hidden="1" customBuiltin="1"/>
    <cellStyle name="Warning Text" xfId="23707" builtinId="11" hidden="1" customBuiltin="1"/>
    <cellStyle name="Warning Text" xfId="23733" builtinId="11" hidden="1" customBuiltin="1"/>
    <cellStyle name="Warning Text" xfId="23757" builtinId="11" hidden="1" customBuiltin="1"/>
    <cellStyle name="Warning Text" xfId="23620" builtinId="11" hidden="1" customBuiltin="1"/>
    <cellStyle name="Warning Text" xfId="23797" builtinId="11" hidden="1" customBuiltin="1"/>
    <cellStyle name="Warning Text" xfId="23827" builtinId="11" hidden="1" customBuiltin="1"/>
    <cellStyle name="Warning Text" xfId="23862" builtinId="11" hidden="1" customBuiltin="1"/>
    <cellStyle name="Warning Text" xfId="23894" builtinId="11" hidden="1" customBuiltin="1"/>
    <cellStyle name="Warning Text" xfId="23925" builtinId="11" hidden="1" customBuiltin="1"/>
    <cellStyle name="Warning Text" xfId="23828" builtinId="11" hidden="1" customBuiltin="1"/>
    <cellStyle name="Warning Text" xfId="23800" builtinId="11" hidden="1" customBuiltin="1"/>
    <cellStyle name="Warning Text" xfId="23831" builtinId="11" hidden="1" customBuiltin="1"/>
    <cellStyle name="Warning Text" xfId="23974" builtinId="11" hidden="1" customBuiltin="1"/>
    <cellStyle name="Warning Text" xfId="24000" builtinId="11" hidden="1" customBuiltin="1"/>
    <cellStyle name="Warning Text" xfId="24024" builtinId="11" hidden="1" customBuiltin="1"/>
    <cellStyle name="Warning Text" xfId="23917" builtinId="11" hidden="1" customBuiltin="1"/>
    <cellStyle name="Warning Text" xfId="24070" builtinId="11" hidden="1" customBuiltin="1"/>
    <cellStyle name="Warning Text" xfId="24098" builtinId="11" hidden="1" customBuiltin="1"/>
    <cellStyle name="Warning Text" xfId="24130" builtinId="11" hidden="1" customBuiltin="1"/>
    <cellStyle name="Warning Text" xfId="24160" builtinId="11" hidden="1" customBuiltin="1"/>
    <cellStyle name="Warning Text" xfId="24187" builtinId="11" hidden="1" customBuiltin="1"/>
    <cellStyle name="Warning Text" xfId="24099" builtinId="11" hidden="1" customBuiltin="1"/>
    <cellStyle name="Warning Text" xfId="24073" builtinId="11" hidden="1" customBuiltin="1"/>
    <cellStyle name="Warning Text" xfId="24102" builtinId="11" hidden="1" customBuiltin="1"/>
    <cellStyle name="Warning Text" xfId="24231" builtinId="11" hidden="1" customBuiltin="1"/>
    <cellStyle name="Warning Text" xfId="24255" builtinId="11" hidden="1" customBuiltin="1"/>
    <cellStyle name="Warning Text" xfId="24278" builtinId="11" hidden="1" customBuiltin="1"/>
    <cellStyle name="Warning Text" xfId="24305" builtinId="11" hidden="1" customBuiltin="1"/>
    <cellStyle name="Warning Text" xfId="24344" builtinId="11" hidden="1" customBuiltin="1"/>
    <cellStyle name="Warning Text" xfId="24372" builtinId="11" hidden="1" customBuiltin="1"/>
    <cellStyle name="Warning Text" xfId="24404" builtinId="11" hidden="1" customBuiltin="1"/>
    <cellStyle name="Warning Text" xfId="24434" builtinId="11" hidden="1" customBuiltin="1"/>
    <cellStyle name="Warning Text" xfId="24461" builtinId="11" hidden="1" customBuiltin="1"/>
    <cellStyle name="Warning Text" xfId="24373" builtinId="11" hidden="1" customBuiltin="1"/>
    <cellStyle name="Warning Text" xfId="24347" builtinId="11" hidden="1" customBuiltin="1"/>
    <cellStyle name="Warning Text" xfId="24376" builtinId="11" hidden="1" customBuiltin="1"/>
    <cellStyle name="Warning Text" xfId="24505" builtinId="11" hidden="1" customBuiltin="1"/>
    <cellStyle name="Warning Text" xfId="24530" builtinId="11" hidden="1" customBuiltin="1"/>
    <cellStyle name="Warning Text" xfId="24553" builtinId="11" hidden="1" customBuiltin="1"/>
    <cellStyle name="Warning Text" xfId="24576" builtinId="11" hidden="1" customBuiltin="1"/>
    <cellStyle name="Warning Text" xfId="23596" builtinId="11" hidden="1" customBuiltin="1"/>
    <cellStyle name="Warning Text" xfId="23501" builtinId="11" hidden="1" customBuiltin="1"/>
    <cellStyle name="Warning Text" xfId="23509" builtinId="11" hidden="1" customBuiltin="1"/>
    <cellStyle name="Warning Text" xfId="23585" builtinId="11" hidden="1" customBuiltin="1"/>
    <cellStyle name="Warning Text" xfId="23609" builtinId="11" hidden="1" customBuiltin="1"/>
    <cellStyle name="Warning Text" xfId="23482" builtinId="11" hidden="1" customBuiltin="1"/>
    <cellStyle name="Warning Text" xfId="24728" builtinId="11" hidden="1" customBuiltin="1"/>
    <cellStyle name="Warning Text" xfId="24749" builtinId="11" hidden="1" customBuiltin="1"/>
    <cellStyle name="Warning Text" xfId="24772" builtinId="11" hidden="1" customBuiltin="1"/>
    <cellStyle name="Warning Text" xfId="24793" builtinId="11" hidden="1" customBuiltin="1"/>
    <cellStyle name="Warning Text" xfId="24814" builtinId="11" hidden="1" customBuiltin="1"/>
    <cellStyle name="Warning Text" xfId="24695" builtinId="11" hidden="1" customBuiltin="1"/>
    <cellStyle name="Warning Text" xfId="24848" builtinId="11" hidden="1" customBuiltin="1"/>
    <cellStyle name="Warning Text" xfId="24877" builtinId="11" hidden="1" customBuiltin="1"/>
    <cellStyle name="Warning Text" xfId="24912" builtinId="11" hidden="1" customBuiltin="1"/>
    <cellStyle name="Warning Text" xfId="24942" builtinId="11" hidden="1" customBuiltin="1"/>
    <cellStyle name="Warning Text" xfId="24973" builtinId="11" hidden="1" customBuiltin="1"/>
    <cellStyle name="Warning Text" xfId="24878" builtinId="11" hidden="1" customBuiltin="1"/>
    <cellStyle name="Warning Text" xfId="24851" builtinId="11" hidden="1" customBuiltin="1"/>
    <cellStyle name="Warning Text" xfId="24881" builtinId="11" hidden="1" customBuiltin="1"/>
    <cellStyle name="Warning Text" xfId="25021" builtinId="11" hidden="1" customBuiltin="1"/>
    <cellStyle name="Warning Text" xfId="25044" builtinId="11" hidden="1" customBuiltin="1"/>
    <cellStyle name="Warning Text" xfId="25068" builtinId="11" hidden="1" customBuiltin="1"/>
    <cellStyle name="Warning Text" xfId="24965" builtinId="11" hidden="1" customBuiltin="1"/>
    <cellStyle name="Warning Text" xfId="25113" builtinId="11" hidden="1" customBuiltin="1"/>
    <cellStyle name="Warning Text" xfId="25141" builtinId="11" hidden="1" customBuiltin="1"/>
    <cellStyle name="Warning Text" xfId="25173" builtinId="11" hidden="1" customBuiltin="1"/>
    <cellStyle name="Warning Text" xfId="25202" builtinId="11" hidden="1" customBuiltin="1"/>
    <cellStyle name="Warning Text" xfId="25229" builtinId="11" hidden="1" customBuiltin="1"/>
    <cellStyle name="Warning Text" xfId="25142" builtinId="11" hidden="1" customBuiltin="1"/>
    <cellStyle name="Warning Text" xfId="25116" builtinId="11" hidden="1" customBuiltin="1"/>
    <cellStyle name="Warning Text" xfId="25145" builtinId="11" hidden="1" customBuiltin="1"/>
    <cellStyle name="Warning Text" xfId="25271" builtinId="11" hidden="1" customBuiltin="1"/>
    <cellStyle name="Warning Text" xfId="25295" builtinId="11" hidden="1" customBuiltin="1"/>
    <cellStyle name="Warning Text" xfId="25319" builtinId="11" hidden="1" customBuiltin="1"/>
    <cellStyle name="Warning Text" xfId="25347" builtinId="11" hidden="1" customBuiltin="1"/>
    <cellStyle name="Warning Text" xfId="25384" builtinId="11" hidden="1" customBuiltin="1"/>
    <cellStyle name="Warning Text" xfId="25412" builtinId="11" hidden="1" customBuiltin="1"/>
    <cellStyle name="Warning Text" xfId="25444" builtinId="11" hidden="1" customBuiltin="1"/>
    <cellStyle name="Warning Text" xfId="25473" builtinId="11" hidden="1" customBuiltin="1"/>
    <cellStyle name="Warning Text" xfId="25500" builtinId="11" hidden="1" customBuiltin="1"/>
    <cellStyle name="Warning Text" xfId="25413" builtinId="11" hidden="1" customBuiltin="1"/>
    <cellStyle name="Warning Text" xfId="25387" builtinId="11" hidden="1" customBuiltin="1"/>
    <cellStyle name="Warning Text" xfId="25416" builtinId="11" hidden="1" customBuiltin="1"/>
    <cellStyle name="Warning Text" xfId="25544" builtinId="11" hidden="1" customBuiltin="1"/>
    <cellStyle name="Warning Text" xfId="25567" builtinId="11" hidden="1" customBuiltin="1"/>
    <cellStyle name="Warning Text" xfId="25590" builtinId="11" hidden="1" customBuiltin="1"/>
    <cellStyle name="Warning Text" xfId="25613" builtinId="11" hidden="1" customBuiltin="1"/>
    <cellStyle name="Warning Text" xfId="8330" builtinId="11" hidden="1" customBuiltin="1"/>
    <cellStyle name="Warning Text" xfId="4437" builtinId="11" hidden="1" customBuiltin="1"/>
    <cellStyle name="Warning Text" xfId="6098" builtinId="11" hidden="1" customBuiltin="1"/>
    <cellStyle name="Warning Text" xfId="14174" builtinId="11" hidden="1" customBuiltin="1"/>
    <cellStyle name="Warning Text" xfId="4548" builtinId="11" hidden="1" customBuiltin="1"/>
    <cellStyle name="Warning Text" xfId="23886" builtinId="11" hidden="1" customBuiltin="1"/>
    <cellStyle name="Warning Text" xfId="17320" builtinId="11" hidden="1" customBuiltin="1"/>
    <cellStyle name="Warning Text" xfId="7940" builtinId="11" hidden="1" customBuiltin="1"/>
    <cellStyle name="Warning Text" xfId="23952" builtinId="11" hidden="1" customBuiltin="1"/>
    <cellStyle name="Warning Text" xfId="5884" builtinId="11" hidden="1" customBuiltin="1"/>
    <cellStyle name="Warning Text" xfId="20105" builtinId="11" hidden="1" customBuiltin="1"/>
    <cellStyle name="Warning Text" xfId="25369" builtinId="11" hidden="1" customBuiltin="1"/>
    <cellStyle name="Warning Text" xfId="24006" builtinId="11" hidden="1" customBuiltin="1"/>
    <cellStyle name="Warning Text" xfId="17039" builtinId="11" hidden="1" customBuiltin="1"/>
    <cellStyle name="Warning Text" xfId="14055" builtinId="11" hidden="1" customBuiltin="1"/>
    <cellStyle name="Warning Text" xfId="10725" builtinId="11" hidden="1" customBuiltin="1"/>
    <cellStyle name="Warning Text" xfId="25274" builtinId="11" hidden="1" customBuiltin="1"/>
    <cellStyle name="Warning Text" xfId="23300" builtinId="11" hidden="1" customBuiltin="1"/>
    <cellStyle name="Warning Text" xfId="25027" builtinId="11" hidden="1" customBuiltin="1"/>
    <cellStyle name="Warning Text" xfId="23306" builtinId="11" hidden="1" customBuiltin="1"/>
    <cellStyle name="Warning Text" xfId="25675" builtinId="11" hidden="1" customBuiltin="1"/>
    <cellStyle name="Warning Text" xfId="25711" builtinId="11" hidden="1" customBuiltin="1"/>
    <cellStyle name="Warning Text" xfId="25746" builtinId="11" hidden="1" customBuiltin="1"/>
    <cellStyle name="Warning Text" xfId="25298" builtinId="11" hidden="1" customBuiltin="1"/>
    <cellStyle name="Warning Text" xfId="25809" builtinId="11" hidden="1" customBuiltin="1"/>
    <cellStyle name="Warning Text" xfId="25842" builtinId="11" hidden="1" customBuiltin="1"/>
    <cellStyle name="Warning Text" xfId="25877" builtinId="11" hidden="1" customBuiltin="1"/>
    <cellStyle name="Warning Text" xfId="25910" builtinId="11" hidden="1" customBuiltin="1"/>
    <cellStyle name="Warning Text" xfId="25940" builtinId="11" hidden="1" customBuiltin="1"/>
    <cellStyle name="Warning Text" xfId="25843" builtinId="11" hidden="1" customBuiltin="1"/>
    <cellStyle name="Warning Text" xfId="25814" builtinId="11" hidden="1" customBuiltin="1"/>
    <cellStyle name="Warning Text" xfId="25846" builtinId="11" hidden="1" customBuiltin="1"/>
    <cellStyle name="Warning Text" xfId="25996" builtinId="11" hidden="1" customBuiltin="1"/>
    <cellStyle name="Warning Text" xfId="26032" builtinId="11" hidden="1" customBuiltin="1"/>
    <cellStyle name="Warning Text" xfId="26066" builtinId="11" hidden="1" customBuiltin="1"/>
    <cellStyle name="Warning Text" xfId="26103" builtinId="11" hidden="1" customBuiltin="1"/>
    <cellStyle name="Warning Text" xfId="26141" builtinId="11" hidden="1" customBuiltin="1"/>
    <cellStyle name="Warning Text" xfId="26169" builtinId="11" hidden="1" customBuiltin="1"/>
    <cellStyle name="Warning Text" xfId="26201" builtinId="11" hidden="1" customBuiltin="1"/>
    <cellStyle name="Warning Text" xfId="26231" builtinId="11" hidden="1" customBuiltin="1"/>
    <cellStyle name="Warning Text" xfId="26258" builtinId="11" hidden="1" customBuiltin="1"/>
    <cellStyle name="Warning Text" xfId="26170" builtinId="11" hidden="1" customBuiltin="1"/>
    <cellStyle name="Warning Text" xfId="26144" builtinId="11" hidden="1" customBuiltin="1"/>
    <cellStyle name="Warning Text" xfId="26173" builtinId="11" hidden="1" customBuiltin="1"/>
    <cellStyle name="Warning Text" xfId="26299" builtinId="11" hidden="1" customBuiltin="1"/>
    <cellStyle name="Warning Text" xfId="26322" builtinId="11" hidden="1" customBuiltin="1"/>
    <cellStyle name="Warning Text" xfId="26343" builtinId="11" hidden="1" customBuiltin="1"/>
    <cellStyle name="Warning Text" xfId="26365" builtinId="11" hidden="1" customBuiltin="1"/>
    <cellStyle name="Warning Text" xfId="26387" builtinId="11" hidden="1" customBuiltin="1"/>
    <cellStyle name="Warning Text" xfId="26408" builtinId="11" hidden="1" customBuiltin="1"/>
    <cellStyle name="Warning Text" xfId="26430" builtinId="11" hidden="1" customBuiltin="1"/>
    <cellStyle name="Warning Text" xfId="26452" builtinId="11" hidden="1" customBuiltin="1"/>
    <cellStyle name="Warning Text" xfId="26473" builtinId="11" hidden="1" customBuiltin="1"/>
    <cellStyle name="Warning Text" xfId="26498" builtinId="11" hidden="1" customBuiltin="1"/>
    <cellStyle name="Warning Text" xfId="26677" builtinId="11" hidden="1" customBuiltin="1"/>
    <cellStyle name="Warning Text" xfId="26698" builtinId="11" hidden="1" customBuiltin="1"/>
    <cellStyle name="Warning Text" xfId="26721" builtinId="11" hidden="1" customBuiltin="1"/>
    <cellStyle name="Warning Text" xfId="26743" builtinId="11" hidden="1" customBuiltin="1"/>
    <cellStyle name="Warning Text" xfId="26764" builtinId="11" hidden="1" customBuiltin="1"/>
    <cellStyle name="Warning Text" xfId="26642" builtinId="11" hidden="1" customBuiltin="1"/>
    <cellStyle name="Warning Text" xfId="26797" builtinId="11" hidden="1" customBuiltin="1"/>
    <cellStyle name="Warning Text" xfId="26825" builtinId="11" hidden="1" customBuiltin="1"/>
    <cellStyle name="Warning Text" xfId="26860" builtinId="11" hidden="1" customBuiltin="1"/>
    <cellStyle name="Warning Text" xfId="26890" builtinId="11" hidden="1" customBuiltin="1"/>
    <cellStyle name="Warning Text" xfId="26921" builtinId="11" hidden="1" customBuiltin="1"/>
    <cellStyle name="Warning Text" xfId="26826" builtinId="11" hidden="1" customBuiltin="1"/>
    <cellStyle name="Warning Text" xfId="26800" builtinId="11" hidden="1" customBuiltin="1"/>
    <cellStyle name="Warning Text" xfId="26829" builtinId="11" hidden="1" customBuiltin="1"/>
    <cellStyle name="Warning Text" xfId="26967" builtinId="11" hidden="1" customBuiltin="1"/>
    <cellStyle name="Warning Text" xfId="26989" builtinId="11" hidden="1" customBuiltin="1"/>
    <cellStyle name="Warning Text" xfId="27010" builtinId="11" hidden="1" customBuiltin="1"/>
    <cellStyle name="Warning Text" xfId="26913" builtinId="11" hidden="1" customBuiltin="1"/>
    <cellStyle name="Warning Text" xfId="27052" builtinId="11" hidden="1" customBuiltin="1"/>
    <cellStyle name="Warning Text" xfId="27079" builtinId="11" hidden="1" customBuiltin="1"/>
    <cellStyle name="Warning Text" xfId="27111" builtinId="11" hidden="1" customBuiltin="1"/>
    <cellStyle name="Warning Text" xfId="27140" builtinId="11" hidden="1" customBuiltin="1"/>
    <cellStyle name="Warning Text" xfId="27167" builtinId="11" hidden="1" customBuiltin="1"/>
    <cellStyle name="Warning Text" xfId="27080" builtinId="11" hidden="1" customBuiltin="1"/>
    <cellStyle name="Warning Text" xfId="27055" builtinId="11" hidden="1" customBuiltin="1"/>
    <cellStyle name="Warning Text" xfId="27083" builtinId="11" hidden="1" customBuiltin="1"/>
    <cellStyle name="Warning Text" xfId="27208" builtinId="11" hidden="1" customBuiltin="1"/>
    <cellStyle name="Warning Text" xfId="27230" builtinId="11" hidden="1" customBuiltin="1"/>
    <cellStyle name="Warning Text" xfId="27251" builtinId="11" hidden="1" customBuiltin="1"/>
    <cellStyle name="Warning Text" xfId="27275" builtinId="11" hidden="1" customBuiltin="1"/>
    <cellStyle name="Warning Text" xfId="27312" builtinId="11" hidden="1" customBuiltin="1"/>
    <cellStyle name="Warning Text" xfId="27339" builtinId="11" hidden="1" customBuiltin="1"/>
    <cellStyle name="Warning Text" xfId="27371" builtinId="11" hidden="1" customBuiltin="1"/>
    <cellStyle name="Warning Text" xfId="27400" builtinId="11" hidden="1" customBuiltin="1"/>
    <cellStyle name="Warning Text" xfId="27427" builtinId="11" hidden="1" customBuiltin="1"/>
    <cellStyle name="Warning Text" xfId="27340" builtinId="11" hidden="1" customBuiltin="1"/>
    <cellStyle name="Warning Text" xfId="27315" builtinId="11" hidden="1" customBuiltin="1"/>
    <cellStyle name="Warning Text" xfId="27343" builtinId="11" hidden="1" customBuiltin="1"/>
    <cellStyle name="Warning Text" xfId="27468" builtinId="11" hidden="1" customBuiltin="1"/>
    <cellStyle name="Warning Text" xfId="27490" builtinId="11" hidden="1" customBuiltin="1"/>
    <cellStyle name="Warning Text" xfId="27511" builtinId="11" hidden="1" customBuiltin="1"/>
    <cellStyle name="Warning Text" xfId="27532" builtinId="11" hidden="1" customBuiltin="1"/>
    <cellStyle name="Warning Text" xfId="26620" builtinId="11" hidden="1" customBuiltin="1"/>
    <cellStyle name="Warning Text" xfId="26534" builtinId="11" hidden="1" customBuiltin="1"/>
    <cellStyle name="Warning Text" xfId="26540" builtinId="11" hidden="1" customBuiltin="1"/>
    <cellStyle name="Warning Text" xfId="26609" builtinId="11" hidden="1" customBuiltin="1"/>
    <cellStyle name="Warning Text" xfId="26632" builtinId="11" hidden="1" customBuiltin="1"/>
    <cellStyle name="Warning Text" xfId="26516" builtinId="11" hidden="1" customBuiltin="1"/>
    <cellStyle name="Warning Text" xfId="27585" builtinId="11" hidden="1" customBuiltin="1"/>
    <cellStyle name="Warning Text" xfId="27606" builtinId="11" hidden="1" customBuiltin="1"/>
    <cellStyle name="Warning Text" xfId="27629" builtinId="11" hidden="1" customBuiltin="1"/>
    <cellStyle name="Warning Text" xfId="27650" builtinId="11" hidden="1" customBuiltin="1"/>
    <cellStyle name="Warning Text" xfId="27671" builtinId="11" hidden="1" customBuiltin="1"/>
    <cellStyle name="Warning Text" xfId="27552" builtinId="11" hidden="1" customBuiltin="1"/>
    <cellStyle name="Warning Text" xfId="27703" builtinId="11" hidden="1" customBuiltin="1"/>
    <cellStyle name="Warning Text" xfId="27731" builtinId="11" hidden="1" customBuiltin="1"/>
    <cellStyle name="Warning Text" xfId="27766" builtinId="11" hidden="1" customBuiltin="1"/>
    <cellStyle name="Warning Text" xfId="27795" builtinId="11" hidden="1" customBuiltin="1"/>
    <cellStyle name="Warning Text" xfId="27826" builtinId="11" hidden="1" customBuiltin="1"/>
    <cellStyle name="Warning Text" xfId="27732" builtinId="11" hidden="1" customBuiltin="1"/>
    <cellStyle name="Warning Text" xfId="27706" builtinId="11" hidden="1" customBuiltin="1"/>
    <cellStyle name="Warning Text" xfId="27735" builtinId="11" hidden="1" customBuiltin="1"/>
    <cellStyle name="Warning Text" xfId="27872" builtinId="11" hidden="1" customBuiltin="1"/>
    <cellStyle name="Warning Text" xfId="27893" builtinId="11" hidden="1" customBuiltin="1"/>
    <cellStyle name="Warning Text" xfId="27914" builtinId="11" hidden="1" customBuiltin="1"/>
    <cellStyle name="Warning Text" xfId="27818" builtinId="11" hidden="1" customBuiltin="1"/>
    <cellStyle name="Warning Text" xfId="27954" builtinId="11" hidden="1" customBuiltin="1"/>
    <cellStyle name="Warning Text" xfId="27981" builtinId="11" hidden="1" customBuiltin="1"/>
    <cellStyle name="Warning Text" xfId="28013" builtinId="11" hidden="1" customBuiltin="1"/>
    <cellStyle name="Warning Text" xfId="28041" builtinId="11" hidden="1" customBuiltin="1"/>
    <cellStyle name="Warning Text" xfId="28068" builtinId="11" hidden="1" customBuiltin="1"/>
    <cellStyle name="Warning Text" xfId="27982" builtinId="11" hidden="1" customBuiltin="1"/>
    <cellStyle name="Warning Text" xfId="27957" builtinId="11" hidden="1" customBuiltin="1"/>
    <cellStyle name="Warning Text" xfId="27985" builtinId="11" hidden="1" customBuiltin="1"/>
    <cellStyle name="Warning Text" xfId="28109" builtinId="11" hidden="1" customBuiltin="1"/>
    <cellStyle name="Warning Text" xfId="28130" builtinId="11" hidden="1" customBuiltin="1"/>
    <cellStyle name="Warning Text" xfId="28151" builtinId="11" hidden="1" customBuiltin="1"/>
    <cellStyle name="Warning Text" xfId="28175" builtinId="11" hidden="1" customBuiltin="1"/>
    <cellStyle name="Warning Text" xfId="28210" builtinId="11" hidden="1" customBuiltin="1"/>
    <cellStyle name="Warning Text" xfId="28237" builtinId="11" hidden="1" customBuiltin="1"/>
    <cellStyle name="Warning Text" xfId="28269" builtinId="11" hidden="1" customBuiltin="1"/>
    <cellStyle name="Warning Text" xfId="28297" builtinId="11" hidden="1" customBuiltin="1"/>
    <cellStyle name="Warning Text" xfId="28324" builtinId="11" hidden="1" customBuiltin="1"/>
    <cellStyle name="Warning Text" xfId="28238" builtinId="11" hidden="1" customBuiltin="1"/>
    <cellStyle name="Warning Text" xfId="28213" builtinId="11" hidden="1" customBuiltin="1"/>
    <cellStyle name="Warning Text" xfId="28241" builtinId="11" hidden="1" customBuiltin="1"/>
    <cellStyle name="Warning Text" xfId="28365" builtinId="11" hidden="1" customBuiltin="1"/>
    <cellStyle name="Warning Text" xfId="28386" builtinId="11" hidden="1" customBuiltin="1"/>
    <cellStyle name="Warning Text" xfId="28407" builtinId="11" hidden="1" customBuiltin="1"/>
    <cellStyle name="Warning Text" xfId="28428" builtinId="11" hidden="1" customBuiltin="1"/>
    <cellStyle name="Year" xfId="28443" xr:uid="{E7D03D8E-B311-40BC-B65E-9AF7B546A7B3}"/>
  </cellStyles>
  <dxfs count="41">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mruColors>
      <color rgb="FFDB787C"/>
      <color rgb="FF2E666C"/>
      <color rgb="FFD97E55"/>
      <color rgb="FFADD7DB"/>
      <color rgb="FF99988E"/>
      <color rgb="FF2F0000"/>
      <color rgb="FFFFFFCC"/>
      <color rgb="FFFFFF99"/>
      <color rgb="FF00FF00"/>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314325</xdr:colOff>
      <xdr:row>0</xdr:row>
      <xdr:rowOff>142875</xdr:rowOff>
    </xdr:from>
    <xdr:ext cx="2337085" cy="705600"/>
    <xdr:pic>
      <xdr:nvPicPr>
        <xdr:cNvPr id="2" name="Picture 1">
          <a:extLst>
            <a:ext uri="{FF2B5EF4-FFF2-40B4-BE49-F238E27FC236}">
              <a16:creationId xmlns:a16="http://schemas.microsoft.com/office/drawing/2014/main" id="{46F28E28-3363-4F44-B6CB-452037B338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325" y="142875"/>
          <a:ext cx="2337085" cy="705600"/>
        </a:xfrm>
        <a:prstGeom prst="rect">
          <a:avLst/>
        </a:prstGeom>
      </xdr:spPr>
    </xdr:pic>
    <xdr:clientData/>
  </xdr:oneCellAnchor>
  <xdr:oneCellAnchor>
    <xdr:from>
      <xdr:col>0</xdr:col>
      <xdr:colOff>0</xdr:colOff>
      <xdr:row>1</xdr:row>
      <xdr:rowOff>2247900</xdr:rowOff>
    </xdr:from>
    <xdr:ext cx="8982075" cy="3390900"/>
    <xdr:pic>
      <xdr:nvPicPr>
        <xdr:cNvPr id="3" name="Picture 2">
          <a:extLst>
            <a:ext uri="{FF2B5EF4-FFF2-40B4-BE49-F238E27FC236}">
              <a16:creationId xmlns:a16="http://schemas.microsoft.com/office/drawing/2014/main" id="{28B9E0D9-3433-4269-BE1D-0268A049FE8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81000"/>
          <a:ext cx="8982075" cy="33909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er%20Zhang/Downloads/CPI-model-EDB-DPP3-final-determination-27-November-201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er%20Zhang/Downloads/Opex-projections-model-EDB-DPP3-final-determination-27-November-201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er%20Zhang/Downloads/Capex-projections-model-EDB-DPP3-final-determination-27-November-201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Ker%20Zhang/Downloads/Disposals-model-EDB-DPP3-final-determination-27-November-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Table of Contents"/>
      <sheetName val="Description"/>
      <sheetName val="Inputs"/>
      <sheetName val="Calculations"/>
      <sheetName val="Output"/>
    </sheetNames>
    <sheetDataSet>
      <sheetData sheetId="0"/>
      <sheetData sheetId="1"/>
      <sheetData sheetId="2"/>
      <sheetData sheetId="3"/>
      <sheetData sheetId="4"/>
      <sheetData sheetId="5">
        <row r="8">
          <cell r="G8">
            <v>1.4836795252225476E-2</v>
          </cell>
          <cell r="H8">
            <v>1.6999999999999904E-2</v>
          </cell>
          <cell r="I8">
            <v>1.8999999999999906E-2</v>
          </cell>
          <cell r="J8">
            <v>2.0000000000000018E-2</v>
          </cell>
          <cell r="K8">
            <v>2.0000000000000018E-2</v>
          </cell>
          <cell r="L8">
            <v>2.0000000000000018E-2</v>
          </cell>
          <cell r="M8">
            <v>2.0000000000000018E-2</v>
          </cell>
        </row>
        <row r="9">
          <cell r="I9">
            <v>1.7504378984726898E-2</v>
          </cell>
          <cell r="J9">
            <v>1.9502114592602871E-2</v>
          </cell>
          <cell r="K9">
            <v>2.0248058977042183E-2</v>
          </cell>
          <cell r="L9">
            <v>2.0000000000000018E-2</v>
          </cell>
          <cell r="M9">
            <v>2.0000000000000018E-2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Table of Contents"/>
      <sheetName val="Description"/>
      <sheetName val="Inputs"/>
      <sheetName val="EDB data"/>
      <sheetName val="Network opex"/>
      <sheetName val="Non-network opex"/>
      <sheetName val="Total opex"/>
      <sheetName val="Outputs"/>
      <sheetName val="Chartbook calculations"/>
      <sheetName val="Chartbook"/>
    </sheetNames>
    <sheetDataSet>
      <sheetData sheetId="0"/>
      <sheetData sheetId="1"/>
      <sheetData sheetId="2"/>
      <sheetData sheetId="3"/>
      <sheetData sheetId="4"/>
      <sheetData sheetId="5"/>
      <sheetData sheetId="6"/>
      <sheetData sheetId="7"/>
      <sheetData sheetId="8">
        <row r="12">
          <cell r="C12">
            <v>19420.272954529883</v>
          </cell>
          <cell r="D12">
            <v>44723.360920152074</v>
          </cell>
          <cell r="E12">
            <v>4226.3554367558718</v>
          </cell>
          <cell r="F12">
            <v>11823.138001241525</v>
          </cell>
          <cell r="G12">
            <v>10615.39048330826</v>
          </cell>
          <cell r="H12">
            <v>5180.7118078829417</v>
          </cell>
          <cell r="I12">
            <v>9885.6120036048451</v>
          </cell>
          <cell r="J12">
            <v>2246.8374172983913</v>
          </cell>
          <cell r="K12">
            <v>11157.711965454881</v>
          </cell>
          <cell r="L12">
            <v>64153.54839840129</v>
          </cell>
          <cell r="M12">
            <v>9162.9239113704207</v>
          </cell>
          <cell r="N12">
            <v>93422.96777908341</v>
          </cell>
          <cell r="O12">
            <v>14911.902690078447</v>
          </cell>
          <cell r="P12">
            <v>16021.47849146213</v>
          </cell>
          <cell r="Q12">
            <v>41582.387166609762</v>
          </cell>
          <cell r="R12">
            <v>127351.13794047505</v>
          </cell>
          <cell r="S12">
            <v>35667.657349661255</v>
          </cell>
        </row>
        <row r="13">
          <cell r="C13">
            <v>20012.120279799667</v>
          </cell>
          <cell r="D13">
            <v>46248.530101285549</v>
          </cell>
          <cell r="E13">
            <v>4334.1752993991695</v>
          </cell>
          <cell r="F13">
            <v>12215.64195402153</v>
          </cell>
          <cell r="G13">
            <v>10898.081808208053</v>
          </cell>
          <cell r="H13">
            <v>5310.5866354806431</v>
          </cell>
          <cell r="I13">
            <v>10170.692704882435</v>
          </cell>
          <cell r="J13">
            <v>2316.9756478733179</v>
          </cell>
          <cell r="K13">
            <v>11513.079497756995</v>
          </cell>
          <cell r="L13">
            <v>66487.65442505297</v>
          </cell>
          <cell r="M13">
            <v>9425.276484157599</v>
          </cell>
          <cell r="N13">
            <v>96485.788832775754</v>
          </cell>
          <cell r="O13">
            <v>15303.187164084151</v>
          </cell>
          <cell r="P13">
            <v>16537.344449902448</v>
          </cell>
          <cell r="Q13">
            <v>42904.143031967935</v>
          </cell>
          <cell r="R13">
            <v>132448.68478800423</v>
          </cell>
          <cell r="S13">
            <v>36792.115466627467</v>
          </cell>
        </row>
        <row r="14">
          <cell r="C14">
            <v>20629.432088719677</v>
          </cell>
          <cell r="D14">
            <v>48129.315518557181</v>
          </cell>
          <cell r="E14">
            <v>4446.3502257826885</v>
          </cell>
          <cell r="F14">
            <v>12625.159114988157</v>
          </cell>
          <cell r="G14">
            <v>11192.331982694157</v>
          </cell>
          <cell r="H14">
            <v>5445.680405811705</v>
          </cell>
          <cell r="I14">
            <v>10485.3193626175</v>
          </cell>
          <cell r="J14">
            <v>2390.165824962854</v>
          </cell>
          <cell r="K14">
            <v>11880.376540380918</v>
          </cell>
          <cell r="L14">
            <v>68931.505534761251</v>
          </cell>
          <cell r="M14">
            <v>9698.6497569249568</v>
          </cell>
          <cell r="N14">
            <v>99415.113273788185</v>
          </cell>
          <cell r="O14">
            <v>15708.68537776473</v>
          </cell>
          <cell r="P14">
            <v>17051.661586794446</v>
          </cell>
          <cell r="Q14">
            <v>44325.326030975797</v>
          </cell>
          <cell r="R14">
            <v>137800.82316421505</v>
          </cell>
          <cell r="S14">
            <v>37965.379905078691</v>
          </cell>
        </row>
        <row r="15">
          <cell r="C15">
            <v>21237.104508905344</v>
          </cell>
          <cell r="D15">
            <v>50194.342279207958</v>
          </cell>
          <cell r="E15">
            <v>4555.1256011520263</v>
          </cell>
          <cell r="F15">
            <v>13063.733466005098</v>
          </cell>
          <cell r="G15">
            <v>11497.233733516021</v>
          </cell>
          <cell r="H15">
            <v>5585.0372989621037</v>
          </cell>
          <cell r="I15">
            <v>10832.659285539019</v>
          </cell>
          <cell r="J15">
            <v>2464.9982164724033</v>
          </cell>
          <cell r="K15">
            <v>12252.618877414719</v>
          </cell>
          <cell r="L15">
            <v>71320.638016152108</v>
          </cell>
          <cell r="M15">
            <v>9957.7843427989283</v>
          </cell>
          <cell r="N15">
            <v>102609.67054767133</v>
          </cell>
          <cell r="O15">
            <v>16108.546154128071</v>
          </cell>
          <cell r="P15">
            <v>17569.351795284168</v>
          </cell>
          <cell r="Q15">
            <v>45716.096451782498</v>
          </cell>
          <cell r="R15">
            <v>142973.17103060253</v>
          </cell>
          <cell r="S15">
            <v>39168.447023023255</v>
          </cell>
        </row>
        <row r="16">
          <cell r="C16">
            <v>21815.917390452156</v>
          </cell>
          <cell r="D16">
            <v>51957.912857729047</v>
          </cell>
          <cell r="E16">
            <v>4656.5817269339068</v>
          </cell>
          <cell r="F16">
            <v>13485.875623804186</v>
          </cell>
          <cell r="G16">
            <v>11783.558278263976</v>
          </cell>
          <cell r="H16">
            <v>5715.7104429980354</v>
          </cell>
          <cell r="I16">
            <v>11113.449993116894</v>
          </cell>
          <cell r="J16">
            <v>2536.7168571561815</v>
          </cell>
          <cell r="K16">
            <v>12609.498185049688</v>
          </cell>
          <cell r="L16">
            <v>73634.73385941294</v>
          </cell>
          <cell r="M16">
            <v>10201.98054950084</v>
          </cell>
          <cell r="N16">
            <v>106186.76391969755</v>
          </cell>
          <cell r="O16">
            <v>16483.229017258454</v>
          </cell>
          <cell r="P16">
            <v>18063.176010234187</v>
          </cell>
          <cell r="Q16">
            <v>47028.877622765081</v>
          </cell>
          <cell r="R16">
            <v>148015.88957073344</v>
          </cell>
          <cell r="S16">
            <v>40320.616474967421</v>
          </cell>
        </row>
      </sheetData>
      <sheetData sheetId="9"/>
      <sheetData sheetId="1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Table of Contents"/>
      <sheetName val="Description"/>
      <sheetName val="Inputs"/>
      <sheetName val="Calculations - Gating"/>
      <sheetName val="Calculation - category output"/>
      <sheetName val="Calculation - 120% cap"/>
      <sheetName val="Output"/>
      <sheetName val="Chartbook - Calculations"/>
      <sheetName val="Chartbook output"/>
      <sheetName val="Display"/>
    </sheetNames>
    <sheetDataSet>
      <sheetData sheetId="0"/>
      <sheetData sheetId="1"/>
      <sheetData sheetId="2"/>
      <sheetData sheetId="3"/>
      <sheetData sheetId="4"/>
      <sheetData sheetId="5"/>
      <sheetData sheetId="6"/>
      <sheetData sheetId="7">
        <row r="17">
          <cell r="E17">
            <v>16663.084987074293</v>
          </cell>
          <cell r="F17">
            <v>50947.773510247447</v>
          </cell>
          <cell r="G17">
            <v>6059.7473996468661</v>
          </cell>
          <cell r="H17">
            <v>18050.3141257922</v>
          </cell>
          <cell r="I17">
            <v>9684.9777776781502</v>
          </cell>
          <cell r="J17">
            <v>4655.6235108371211</v>
          </cell>
          <cell r="K17">
            <v>8322.4692415684531</v>
          </cell>
          <cell r="L17">
            <v>1627.4748243189306</v>
          </cell>
          <cell r="M17">
            <v>10289.860370686423</v>
          </cell>
          <cell r="N17">
            <v>72172.38359853992</v>
          </cell>
          <cell r="O17">
            <v>13989.584671125622</v>
          </cell>
          <cell r="P17" t="e">
            <v>#N/A</v>
          </cell>
          <cell r="Q17">
            <v>18320.860042033932</v>
          </cell>
          <cell r="R17">
            <v>14593.153311847902</v>
          </cell>
          <cell r="S17">
            <v>46746.124751395197</v>
          </cell>
          <cell r="T17">
            <v>211119.9718515854</v>
          </cell>
          <cell r="U17">
            <v>37748.022005345745</v>
          </cell>
        </row>
        <row r="18">
          <cell r="E18">
            <v>16978.399454502294</v>
          </cell>
          <cell r="F18">
            <v>50750.308330537278</v>
          </cell>
          <cell r="G18">
            <v>2773.8307717314538</v>
          </cell>
          <cell r="H18">
            <v>17941.493243003944</v>
          </cell>
          <cell r="I18">
            <v>10136.401061103601</v>
          </cell>
          <cell r="J18">
            <v>5052.9447714077578</v>
          </cell>
          <cell r="K18">
            <v>6720.079498778955</v>
          </cell>
          <cell r="L18">
            <v>1709.8203732676643</v>
          </cell>
          <cell r="M18">
            <v>12261.460641572261</v>
          </cell>
          <cell r="N18">
            <v>63777.111872759626</v>
          </cell>
          <cell r="O18">
            <v>13504.173049339088</v>
          </cell>
          <cell r="P18" t="e">
            <v>#N/A</v>
          </cell>
          <cell r="Q18">
            <v>16919.227905563937</v>
          </cell>
          <cell r="R18">
            <v>15127.253970962542</v>
          </cell>
          <cell r="S18">
            <v>52524.928561752349</v>
          </cell>
          <cell r="T18">
            <v>209600.00629559506</v>
          </cell>
          <cell r="U18">
            <v>35509.954336362658</v>
          </cell>
        </row>
        <row r="19">
          <cell r="E19">
            <v>15377.140956497071</v>
          </cell>
          <cell r="F19">
            <v>48245.581949487467</v>
          </cell>
          <cell r="G19">
            <v>3967.7815608953551</v>
          </cell>
          <cell r="H19">
            <v>17796.759119063441</v>
          </cell>
          <cell r="I19">
            <v>8982.1740783163259</v>
          </cell>
          <cell r="J19">
            <v>5567.5747524279859</v>
          </cell>
          <cell r="K19">
            <v>8075.3672553967899</v>
          </cell>
          <cell r="L19">
            <v>1663.731588304842</v>
          </cell>
          <cell r="M19">
            <v>9042.3641329302391</v>
          </cell>
          <cell r="N19">
            <v>89623.654410387855</v>
          </cell>
          <cell r="O19">
            <v>18002.808964582848</v>
          </cell>
          <cell r="P19" t="e">
            <v>#N/A</v>
          </cell>
          <cell r="Q19">
            <v>15873.676646380469</v>
          </cell>
          <cell r="R19">
            <v>16514.785707311417</v>
          </cell>
          <cell r="S19">
            <v>50530.601455491415</v>
          </cell>
          <cell r="T19">
            <v>213423.98232804175</v>
          </cell>
          <cell r="U19">
            <v>37677.090517057499</v>
          </cell>
        </row>
        <row r="20">
          <cell r="E20">
            <v>14672.777154184731</v>
          </cell>
          <cell r="F20">
            <v>38772.738517131242</v>
          </cell>
          <cell r="G20">
            <v>2840.7102307855239</v>
          </cell>
          <cell r="H20">
            <v>15710.84150223012</v>
          </cell>
          <cell r="I20">
            <v>9383.3630278770361</v>
          </cell>
          <cell r="J20">
            <v>5578.0770141048597</v>
          </cell>
          <cell r="K20">
            <v>8520.7632766490988</v>
          </cell>
          <cell r="L20">
            <v>1665.5343513423325</v>
          </cell>
          <cell r="M20">
            <v>10071.951141968706</v>
          </cell>
          <cell r="N20">
            <v>79929.574002059759</v>
          </cell>
          <cell r="O20">
            <v>23071.296835907422</v>
          </cell>
          <cell r="P20" t="e">
            <v>#N/A</v>
          </cell>
          <cell r="Q20">
            <v>16558.302274241945</v>
          </cell>
          <cell r="R20">
            <v>16264.117073022302</v>
          </cell>
          <cell r="S20">
            <v>46851.604858224193</v>
          </cell>
          <cell r="T20">
            <v>209518.18392710513</v>
          </cell>
          <cell r="U20">
            <v>39911.186049068143</v>
          </cell>
        </row>
        <row r="21">
          <cell r="E21">
            <v>14150.711147161515</v>
          </cell>
          <cell r="F21">
            <v>43211.493557946123</v>
          </cell>
          <cell r="G21">
            <v>2963.6864818674044</v>
          </cell>
          <cell r="H21">
            <v>14722.518947443514</v>
          </cell>
          <cell r="I21">
            <v>10052.315192213098</v>
          </cell>
          <cell r="J21">
            <v>5125.7868259029583</v>
          </cell>
          <cell r="K21">
            <v>8567.1005445935371</v>
          </cell>
          <cell r="L21">
            <v>1671.9158090065555</v>
          </cell>
          <cell r="M21">
            <v>8471.990542954245</v>
          </cell>
          <cell r="N21">
            <v>84444.365243546883</v>
          </cell>
          <cell r="O21">
            <v>13934.599644582944</v>
          </cell>
          <cell r="P21" t="e">
            <v>#N/A</v>
          </cell>
          <cell r="Q21">
            <v>15250.2101420237</v>
          </cell>
          <cell r="R21">
            <v>16597.07093675133</v>
          </cell>
          <cell r="S21">
            <v>48041.410078531495</v>
          </cell>
          <cell r="T21">
            <v>197131.64960191568</v>
          </cell>
          <cell r="U21">
            <v>42077.362820820395</v>
          </cell>
        </row>
      </sheetData>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Sheet"/>
      <sheetName val="Description"/>
      <sheetName val="Table of Contents"/>
      <sheetName val="Inputs"/>
      <sheetName val="EDB data"/>
      <sheetName val="Disposals"/>
      <sheetName val="Outputs"/>
    </sheetNames>
    <sheetDataSet>
      <sheetData sheetId="0"/>
      <sheetData sheetId="1"/>
      <sheetData sheetId="2"/>
      <sheetData sheetId="3"/>
      <sheetData sheetId="4"/>
      <sheetData sheetId="5"/>
      <sheetData sheetId="6">
        <row r="12">
          <cell r="C12">
            <v>0</v>
          </cell>
          <cell r="D12">
            <v>853.06700000000001</v>
          </cell>
          <cell r="E12">
            <v>38</v>
          </cell>
          <cell r="F12">
            <v>773.18725158335349</v>
          </cell>
          <cell r="G12">
            <v>162.02709496968251</v>
          </cell>
          <cell r="H12">
            <v>125.5172148877932</v>
          </cell>
          <cell r="I12">
            <v>142.4</v>
          </cell>
          <cell r="J12">
            <v>0</v>
          </cell>
          <cell r="K12">
            <v>393</v>
          </cell>
          <cell r="L12">
            <v>1377.9363699999999</v>
          </cell>
          <cell r="M12">
            <v>79.501966691335895</v>
          </cell>
          <cell r="N12">
            <v>12095.958583283449</v>
          </cell>
          <cell r="O12">
            <v>346.58528799999999</v>
          </cell>
          <cell r="P12">
            <v>15.95</v>
          </cell>
          <cell r="Q12">
            <v>1812</v>
          </cell>
          <cell r="R12">
            <v>7412</v>
          </cell>
          <cell r="S12">
            <v>0</v>
          </cell>
        </row>
        <row r="13">
          <cell r="C13">
            <v>130.56285494152584</v>
          </cell>
          <cell r="D13">
            <v>291.1814713869436</v>
          </cell>
          <cell r="E13">
            <v>28.185792018269709</v>
          </cell>
          <cell r="F13">
            <v>1081.6181052012112</v>
          </cell>
          <cell r="G13">
            <v>178.47885662895501</v>
          </cell>
          <cell r="H13">
            <v>122.54430261356083</v>
          </cell>
          <cell r="I13">
            <v>279.52838509019517</v>
          </cell>
          <cell r="J13">
            <v>69.673769697336382</v>
          </cell>
          <cell r="K13">
            <v>549.03917777641948</v>
          </cell>
          <cell r="L13">
            <v>1719.4553983460369</v>
          </cell>
          <cell r="M13">
            <v>286.71673089558186</v>
          </cell>
          <cell r="N13">
            <v>11719.776367633081</v>
          </cell>
          <cell r="O13">
            <v>506.71221055210697</v>
          </cell>
          <cell r="P13">
            <v>27.481768532562345</v>
          </cell>
          <cell r="Q13">
            <v>2627.6108777379654</v>
          </cell>
          <cell r="R13">
            <v>10769.994983532757</v>
          </cell>
          <cell r="S13">
            <v>3.2834490266159988</v>
          </cell>
        </row>
        <row r="14">
          <cell r="C14">
            <v>133.04354918541483</v>
          </cell>
          <cell r="D14">
            <v>296.71391934329552</v>
          </cell>
          <cell r="E14">
            <v>28.721322066616835</v>
          </cell>
          <cell r="F14">
            <v>1102.1688492000342</v>
          </cell>
          <cell r="G14">
            <v>181.86995490490517</v>
          </cell>
          <cell r="H14">
            <v>124.87264436321848</v>
          </cell>
          <cell r="I14">
            <v>284.8394244069089</v>
          </cell>
          <cell r="J14">
            <v>70.997571321585767</v>
          </cell>
          <cell r="K14">
            <v>559.47092215417149</v>
          </cell>
          <cell r="L14">
            <v>1752.1250509146116</v>
          </cell>
          <cell r="M14">
            <v>292.16434878259787</v>
          </cell>
          <cell r="N14">
            <v>11942.452118618108</v>
          </cell>
          <cell r="O14">
            <v>516.33974255259704</v>
          </cell>
          <cell r="P14">
            <v>28.00392213468103</v>
          </cell>
          <cell r="Q14">
            <v>2677.535484414987</v>
          </cell>
          <cell r="R14">
            <v>10974.62488821988</v>
          </cell>
          <cell r="S14">
            <v>3.3458345581217026</v>
          </cell>
        </row>
        <row r="15">
          <cell r="C15">
            <v>135.70442016912315</v>
          </cell>
          <cell r="D15">
            <v>302.64819773016143</v>
          </cell>
          <cell r="E15">
            <v>29.295748507949174</v>
          </cell>
          <cell r="F15">
            <v>1124.212226184035</v>
          </cell>
          <cell r="G15">
            <v>185.50735400300329</v>
          </cell>
          <cell r="H15">
            <v>127.37009725048287</v>
          </cell>
          <cell r="I15">
            <v>290.53621289504707</v>
          </cell>
          <cell r="J15">
            <v>72.41752274801749</v>
          </cell>
          <cell r="K15">
            <v>570.66034059725496</v>
          </cell>
          <cell r="L15">
            <v>1787.167551932904</v>
          </cell>
          <cell r="M15">
            <v>298.00763575824988</v>
          </cell>
          <cell r="N15">
            <v>12181.301160990472</v>
          </cell>
          <cell r="O15">
            <v>526.66653740364904</v>
          </cell>
          <cell r="P15">
            <v>28.564000577374653</v>
          </cell>
          <cell r="Q15">
            <v>2731.0861941032867</v>
          </cell>
          <cell r="R15">
            <v>11194.117385984278</v>
          </cell>
          <cell r="S15">
            <v>3.412751249284137</v>
          </cell>
        </row>
        <row r="16">
          <cell r="C16">
            <v>138.41850857250563</v>
          </cell>
          <cell r="D16">
            <v>308.70116168476471</v>
          </cell>
          <cell r="E16">
            <v>29.881663478108159</v>
          </cell>
          <cell r="F16">
            <v>1146.6964707077157</v>
          </cell>
          <cell r="G16">
            <v>189.21750108306335</v>
          </cell>
          <cell r="H16">
            <v>129.91749919549252</v>
          </cell>
          <cell r="I16">
            <v>296.34693715294804</v>
          </cell>
          <cell r="J16">
            <v>73.865873202977852</v>
          </cell>
          <cell r="K16">
            <v>582.07354740920016</v>
          </cell>
          <cell r="L16">
            <v>1822.9109029715623</v>
          </cell>
          <cell r="M16">
            <v>303.96778847341488</v>
          </cell>
          <cell r="N16">
            <v>12424.927184210283</v>
          </cell>
          <cell r="O16">
            <v>537.19986815172206</v>
          </cell>
          <cell r="P16">
            <v>29.135280588922146</v>
          </cell>
          <cell r="Q16">
            <v>2785.7079179853531</v>
          </cell>
          <cell r="R16">
            <v>11417.999733703964</v>
          </cell>
          <cell r="S16">
            <v>3.48100627426982</v>
          </cell>
        </row>
        <row r="17">
          <cell r="C17">
            <v>141.18687874395573</v>
          </cell>
          <cell r="D17">
            <v>314.87518491845998</v>
          </cell>
          <cell r="E17">
            <v>30.479296747670322</v>
          </cell>
          <cell r="F17">
            <v>1169.63040012187</v>
          </cell>
          <cell r="G17">
            <v>193.00185110472464</v>
          </cell>
          <cell r="H17">
            <v>132.51584917940238</v>
          </cell>
          <cell r="I17">
            <v>302.27387589600698</v>
          </cell>
          <cell r="J17">
            <v>75.343190667037405</v>
          </cell>
          <cell r="K17">
            <v>593.71501835738411</v>
          </cell>
          <cell r="L17">
            <v>1859.3691210309935</v>
          </cell>
          <cell r="M17">
            <v>310.04714424288318</v>
          </cell>
          <cell r="N17">
            <v>12673.425727894488</v>
          </cell>
          <cell r="O17">
            <v>547.94386551475645</v>
          </cell>
          <cell r="P17">
            <v>29.71798620070059</v>
          </cell>
          <cell r="Q17">
            <v>2841.4220763450598</v>
          </cell>
          <cell r="R17">
            <v>11646.359728378044</v>
          </cell>
          <cell r="S17">
            <v>3.5506263997552168</v>
          </cell>
        </row>
        <row r="18">
          <cell r="C18">
            <v>144.01061631883488</v>
          </cell>
          <cell r="D18">
            <v>321.17268861682925</v>
          </cell>
          <cell r="E18">
            <v>31.088882682623733</v>
          </cell>
          <cell r="F18">
            <v>1193.0230081243076</v>
          </cell>
          <cell r="G18">
            <v>196.86188812681914</v>
          </cell>
          <cell r="H18">
            <v>135.16616616299044</v>
          </cell>
          <cell r="I18">
            <v>308.31935341392716</v>
          </cell>
          <cell r="J18">
            <v>76.850054480378162</v>
          </cell>
          <cell r="K18">
            <v>605.58931872453184</v>
          </cell>
          <cell r="L18">
            <v>1896.5565034516135</v>
          </cell>
          <cell r="M18">
            <v>316.24808712774086</v>
          </cell>
          <cell r="N18">
            <v>12926.894242452379</v>
          </cell>
          <cell r="O18">
            <v>558.90274282505163</v>
          </cell>
          <cell r="P18">
            <v>30.312345924714606</v>
          </cell>
          <cell r="Q18">
            <v>2898.2505178719616</v>
          </cell>
          <cell r="R18">
            <v>11879.286922945606</v>
          </cell>
          <cell r="S18">
            <v>3.6216389277503214</v>
          </cell>
        </row>
      </sheetData>
    </sheetDataSet>
  </externalBook>
</externalLink>
</file>

<file path=xl/theme/theme1.xml><?xml version="1.0" encoding="utf-8"?>
<a:theme xmlns:a="http://schemas.openxmlformats.org/drawingml/2006/main" name="Office Theme">
  <a:themeElements>
    <a:clrScheme name="Office">
      <a:dk1>
        <a:srgbClr val="000000"/>
      </a:dk1>
      <a:lt1>
        <a:srgbClr val="FFFFFF"/>
      </a:lt1>
      <a:dk2>
        <a:srgbClr val="F9F9F5"/>
      </a:dk2>
      <a:lt2>
        <a:srgbClr val="C00000"/>
      </a:lt2>
      <a:accent1>
        <a:srgbClr val="EAE8DA"/>
      </a:accent1>
      <a:accent2>
        <a:srgbClr val="D7D3BB"/>
      </a:accent2>
      <a:accent3>
        <a:srgbClr val="C9C4A3"/>
      </a:accent3>
      <a:accent4>
        <a:srgbClr val="B0A978"/>
      </a:accent4>
      <a:accent5>
        <a:srgbClr val="968F58"/>
      </a:accent5>
      <a:accent6>
        <a:srgbClr val="645F3A"/>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EE97B-3445-404A-A54A-904B14F4C96F}">
  <sheetPr codeName="Sheet15">
    <pageSetUpPr fitToPage="1"/>
  </sheetPr>
  <dimension ref="A1:D18"/>
  <sheetViews>
    <sheetView showGridLines="0" view="pageBreakPreview" zoomScaleNormal="100" zoomScaleSheetLayoutView="100" workbookViewId="0"/>
  </sheetViews>
  <sheetFormatPr defaultColWidth="9.140625" defaultRowHeight="15" customHeight="1" x14ac:dyDescent="0.25"/>
  <cols>
    <col min="1" max="1" width="26.5703125" customWidth="1"/>
    <col min="2" max="2" width="43.140625" customWidth="1"/>
    <col min="3" max="3" width="32.7109375" customWidth="1"/>
    <col min="4" max="4" width="32.28515625" customWidth="1"/>
  </cols>
  <sheetData>
    <row r="1" spans="1:4" ht="15" customHeight="1" x14ac:dyDescent="0.25">
      <c r="A1" s="29"/>
      <c r="B1" s="30"/>
      <c r="C1" s="30"/>
      <c r="D1" s="297"/>
    </row>
    <row r="2" spans="1:4" ht="189" customHeight="1" x14ac:dyDescent="0.25">
      <c r="A2" s="31"/>
      <c r="D2" s="298"/>
    </row>
    <row r="3" spans="1:4" ht="22.5" customHeight="1" x14ac:dyDescent="0.4">
      <c r="A3" s="379" t="s">
        <v>60</v>
      </c>
      <c r="B3" s="32"/>
      <c r="C3" s="32"/>
      <c r="D3" s="299"/>
    </row>
    <row r="4" spans="1:4" ht="22.5" customHeight="1" x14ac:dyDescent="0.4">
      <c r="A4" s="379" t="s">
        <v>282</v>
      </c>
      <c r="B4" s="32"/>
      <c r="C4" s="32"/>
      <c r="D4" s="299"/>
    </row>
    <row r="5" spans="1:4" ht="22.5" customHeight="1" x14ac:dyDescent="0.4">
      <c r="A5" s="379" t="s">
        <v>276</v>
      </c>
      <c r="B5" s="32"/>
      <c r="C5" s="32"/>
      <c r="D5" s="299"/>
    </row>
    <row r="6" spans="1:4" ht="22.5" customHeight="1" x14ac:dyDescent="0.4">
      <c r="A6" s="379" t="s">
        <v>285</v>
      </c>
      <c r="B6" s="32"/>
      <c r="C6" s="32"/>
      <c r="D6" s="299"/>
    </row>
    <row r="7" spans="1:4" ht="42" customHeight="1" x14ac:dyDescent="0.25">
      <c r="A7" s="31"/>
      <c r="D7" s="298"/>
    </row>
    <row r="8" spans="1:4" ht="15" customHeight="1" x14ac:dyDescent="0.25">
      <c r="A8" s="31"/>
      <c r="D8" s="298"/>
    </row>
    <row r="9" spans="1:4" ht="15" customHeight="1" x14ac:dyDescent="0.25">
      <c r="A9" s="31"/>
      <c r="D9" s="298"/>
    </row>
    <row r="10" spans="1:4" ht="15" customHeight="1" x14ac:dyDescent="0.25">
      <c r="A10" s="31"/>
      <c r="D10" s="298"/>
    </row>
    <row r="11" spans="1:4" ht="15" customHeight="1" x14ac:dyDescent="0.25">
      <c r="A11" s="31"/>
      <c r="D11" s="298"/>
    </row>
    <row r="12" spans="1:4" ht="15" customHeight="1" x14ac:dyDescent="0.25">
      <c r="A12" s="31"/>
      <c r="D12" s="298"/>
    </row>
    <row r="13" spans="1:4" ht="15" customHeight="1" x14ac:dyDescent="0.25">
      <c r="A13" s="31"/>
      <c r="D13" s="298"/>
    </row>
    <row r="14" spans="1:4" ht="15" customHeight="1" x14ac:dyDescent="0.25">
      <c r="A14" s="31"/>
      <c r="D14" s="298"/>
    </row>
    <row r="15" spans="1:4" ht="15" customHeight="1" x14ac:dyDescent="0.25">
      <c r="A15" s="31"/>
      <c r="D15" s="298"/>
    </row>
    <row r="16" spans="1:4" ht="15" customHeight="1" x14ac:dyDescent="0.25">
      <c r="A16" s="31"/>
      <c r="D16" s="298"/>
    </row>
    <row r="17" spans="1:4" ht="15" customHeight="1" x14ac:dyDescent="0.25">
      <c r="A17" s="378" t="s">
        <v>289</v>
      </c>
      <c r="B17" s="32"/>
      <c r="C17" s="32"/>
      <c r="D17" s="299"/>
    </row>
    <row r="18" spans="1:4" ht="15" customHeight="1" x14ac:dyDescent="0.25">
      <c r="A18" s="382"/>
      <c r="B18" s="383"/>
      <c r="C18" s="383"/>
      <c r="D18" s="384"/>
    </row>
  </sheetData>
  <sheetProtection formatColumns="0" formatRows="0"/>
  <pageMargins left="0.70866141732283472" right="0.70866141732283472" top="0.74803149606299213" bottom="0.74803149606299213" header="0.31496062992125984" footer="0.31496062992125984"/>
  <pageSetup paperSize="9" scale="97" orientation="landscape" r:id="rId1"/>
  <headerFooter>
    <oddHeader>&amp;R&amp;D &amp;T</oddHeader>
    <oddFooter>&amp;L&amp;F&amp;C&amp;A&amp;R&amp;P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99988E"/>
    <pageSetUpPr fitToPage="1"/>
  </sheetPr>
  <dimension ref="A1:H51"/>
  <sheetViews>
    <sheetView showGridLines="0" view="pageBreakPreview" zoomScaleNormal="100" zoomScaleSheetLayoutView="100" workbookViewId="0"/>
  </sheetViews>
  <sheetFormatPr defaultColWidth="8.7109375" defaultRowHeight="15" customHeight="1" x14ac:dyDescent="0.25"/>
  <cols>
    <col min="1" max="1" width="68.140625" customWidth="1"/>
    <col min="2" max="2" width="10.28515625" customWidth="1"/>
    <col min="3" max="3" width="13.140625" customWidth="1"/>
    <col min="4" max="8" width="11.85546875" customWidth="1"/>
    <col min="9" max="9" width="2.7109375" customWidth="1"/>
  </cols>
  <sheetData>
    <row r="1" spans="1:8" ht="39.950000000000003" customHeight="1" x14ac:dyDescent="0.35">
      <c r="A1" s="55" t="s">
        <v>76</v>
      </c>
      <c r="H1" s="386" t="str">
        <f>EDB_Name</f>
        <v>EA Networks</v>
      </c>
    </row>
    <row r="2" spans="1:8" ht="20.100000000000001" customHeight="1" x14ac:dyDescent="0.25">
      <c r="A2" s="97" t="s">
        <v>142</v>
      </c>
      <c r="B2" s="98"/>
    </row>
    <row r="3" spans="1:8" ht="39.950000000000003" customHeight="1" x14ac:dyDescent="0.35">
      <c r="A3" s="58" t="s">
        <v>0</v>
      </c>
    </row>
    <row r="4" spans="1:8" x14ac:dyDescent="0.25">
      <c r="A4" s="14"/>
      <c r="B4" s="234" t="s">
        <v>86</v>
      </c>
      <c r="C4" s="62" t="s">
        <v>64</v>
      </c>
      <c r="D4" s="15" t="str">
        <f>Inputs!E$4</f>
        <v>2020/21</v>
      </c>
      <c r="E4" s="15" t="str">
        <f>Inputs!F$4</f>
        <v>2021/22</v>
      </c>
      <c r="F4" s="15" t="str">
        <f>Inputs!G$4</f>
        <v>2022/23</v>
      </c>
      <c r="G4" s="15" t="str">
        <f>Inputs!H$4</f>
        <v>2023/24</v>
      </c>
      <c r="H4" s="15" t="str">
        <f>Inputs!I$4</f>
        <v>2024/25</v>
      </c>
    </row>
    <row r="5" spans="1:8" x14ac:dyDescent="0.25">
      <c r="A5" s="18" t="s">
        <v>83</v>
      </c>
      <c r="B5" s="99" t="s">
        <v>91</v>
      </c>
      <c r="C5" s="235"/>
      <c r="D5" s="65">
        <f>'EDB data'!D21</f>
        <v>1</v>
      </c>
      <c r="E5" s="65">
        <f>'EDB data'!E21</f>
        <v>2</v>
      </c>
      <c r="F5" s="65">
        <f>'EDB data'!F21</f>
        <v>3</v>
      </c>
      <c r="G5" s="65">
        <f>'EDB data'!G21</f>
        <v>4</v>
      </c>
      <c r="H5" s="65">
        <f>'EDB data'!H21</f>
        <v>5</v>
      </c>
    </row>
    <row r="6" spans="1:8" x14ac:dyDescent="0.25">
      <c r="A6" s="18" t="s">
        <v>50</v>
      </c>
      <c r="B6" s="99" t="s">
        <v>91</v>
      </c>
      <c r="C6" s="71">
        <f>'EDB data'!B13</f>
        <v>0</v>
      </c>
      <c r="D6" s="40"/>
      <c r="E6" s="40"/>
      <c r="F6" s="40"/>
      <c r="G6" s="40"/>
      <c r="H6" s="40"/>
    </row>
    <row r="7" spans="1:8" x14ac:dyDescent="0.25">
      <c r="A7" s="18" t="str">
        <f>'EDB data'!A38</f>
        <v>Additional allowance (PV at 1-Apr-20)</v>
      </c>
      <c r="B7" s="99" t="s">
        <v>91</v>
      </c>
      <c r="C7" s="100">
        <f>'EDB data'!B38</f>
        <v>0</v>
      </c>
    </row>
    <row r="8" spans="1:8" x14ac:dyDescent="0.25">
      <c r="A8" s="18" t="s">
        <v>125</v>
      </c>
      <c r="B8" s="99" t="s">
        <v>91</v>
      </c>
      <c r="C8" s="71">
        <f>'EDB data'!B39</f>
        <v>0</v>
      </c>
      <c r="D8" s="129"/>
      <c r="E8" s="129"/>
      <c r="F8" s="129"/>
      <c r="G8" s="129"/>
      <c r="H8" s="129"/>
    </row>
    <row r="9" spans="1:8" x14ac:dyDescent="0.25">
      <c r="A9" s="18" t="s">
        <v>89</v>
      </c>
      <c r="B9" s="99" t="s">
        <v>91</v>
      </c>
      <c r="C9" s="110"/>
      <c r="D9" s="111">
        <f>'EDB data'!D23</f>
        <v>1.7504378984726898E-2</v>
      </c>
      <c r="E9" s="111">
        <f>'EDB data'!E23</f>
        <v>1.9502114592602871E-2</v>
      </c>
      <c r="F9" s="111">
        <f>'EDB data'!F23</f>
        <v>2.0248058977042183E-2</v>
      </c>
      <c r="G9" s="111">
        <f>'EDB data'!G23</f>
        <v>2.0000000000000018E-2</v>
      </c>
      <c r="H9" s="111">
        <f>'EDB data'!H23</f>
        <v>2.0000000000000018E-2</v>
      </c>
    </row>
    <row r="10" spans="1:8" x14ac:dyDescent="0.25">
      <c r="A10" s="18" t="s">
        <v>188</v>
      </c>
      <c r="B10" s="99" t="s">
        <v>91</v>
      </c>
      <c r="C10" s="19">
        <f>WACC</f>
        <v>4.5699999999999998E-2</v>
      </c>
      <c r="D10" s="217"/>
      <c r="E10" s="217"/>
      <c r="F10" s="217"/>
      <c r="G10" s="217"/>
      <c r="H10" s="217"/>
    </row>
    <row r="11" spans="1:8" x14ac:dyDescent="0.25">
      <c r="A11" s="18" t="s">
        <v>220</v>
      </c>
      <c r="B11" s="99" t="s">
        <v>144</v>
      </c>
      <c r="C11" s="101">
        <f>TIMING!C26</f>
        <v>1.0182846181695255</v>
      </c>
    </row>
    <row r="12" spans="1:8" x14ac:dyDescent="0.25">
      <c r="A12" s="18" t="str">
        <f>"PV at 1 Apr " &amp; LEFT(D4,4) &amp; " of BBAR before tax over the regulatory period"</f>
        <v>PV at 1 Apr 2020 of BBAR before tax over the regulatory period</v>
      </c>
      <c r="B12" s="99" t="s">
        <v>59</v>
      </c>
      <c r="C12" s="100">
        <f>BBAR!C55</f>
        <v>154129.87085083392</v>
      </c>
      <c r="D12" s="118"/>
      <c r="E12" s="118"/>
      <c r="F12" s="118"/>
      <c r="G12" s="118"/>
      <c r="H12" s="118"/>
    </row>
    <row r="13" spans="1:8" ht="39.950000000000003" customHeight="1" x14ac:dyDescent="0.35">
      <c r="A13" s="156" t="s">
        <v>1</v>
      </c>
      <c r="B13" s="40"/>
      <c r="C13" s="40"/>
    </row>
    <row r="14" spans="1:8" ht="35.1" customHeight="1" x14ac:dyDescent="0.35">
      <c r="A14" s="57" t="str">
        <f>"CPI minus X revenues with industry-wide X factor of "&amp;TEXT(C6,"#0.0%")</f>
        <v>CPI minus X revenues with industry-wide X factor of 0.0%</v>
      </c>
      <c r="B14" s="50"/>
      <c r="C14" s="51"/>
      <c r="D14" s="50"/>
      <c r="E14" s="50"/>
      <c r="F14" s="50"/>
      <c r="G14" s="50"/>
      <c r="H14" s="50"/>
    </row>
    <row r="15" spans="1:8" x14ac:dyDescent="0.25">
      <c r="A15" s="14"/>
      <c r="B15" s="12"/>
      <c r="C15" s="14" t="str">
        <f>"PV at 1-Apr-" &amp; MID(D15,3,2)</f>
        <v>PV at 1-Apr-20</v>
      </c>
      <c r="D15" s="24" t="str">
        <f>Inputs!E$4</f>
        <v>2020/21</v>
      </c>
      <c r="E15" s="24" t="str">
        <f>Inputs!F$4</f>
        <v>2021/22</v>
      </c>
      <c r="F15" s="24" t="str">
        <f>Inputs!G$4</f>
        <v>2022/23</v>
      </c>
      <c r="G15" s="24" t="str">
        <f>Inputs!H$4</f>
        <v>2023/24</v>
      </c>
      <c r="H15" s="24" t="str">
        <f>Inputs!I$4</f>
        <v>2024/25</v>
      </c>
    </row>
    <row r="16" spans="1:8" x14ac:dyDescent="0.25">
      <c r="A16" s="18" t="str">
        <f>C15 &amp; " of BBAR before tax over the regulatory period"</f>
        <v>PV at 1-Apr-20 of BBAR before tax over the regulatory period</v>
      </c>
      <c r="B16" s="18"/>
      <c r="C16" s="102">
        <f>C12</f>
        <v>154129.87085083392</v>
      </c>
      <c r="D16" s="70"/>
      <c r="E16" s="70"/>
      <c r="F16" s="70"/>
      <c r="G16" s="70"/>
      <c r="H16" s="70"/>
    </row>
    <row r="17" spans="1:8" x14ac:dyDescent="0.25">
      <c r="A17" s="18" t="str">
        <f>A7</f>
        <v>Additional allowance (PV at 1-Apr-20)</v>
      </c>
      <c r="B17" s="18"/>
      <c r="C17" s="102">
        <f>C7</f>
        <v>0</v>
      </c>
      <c r="D17" s="70"/>
      <c r="E17" s="70"/>
      <c r="F17" s="70"/>
      <c r="G17" s="70"/>
      <c r="H17" s="70"/>
    </row>
    <row r="18" spans="1:8" x14ac:dyDescent="0.25">
      <c r="A18" s="18" t="str">
        <f>C15 &amp; " of maximum allowable revenue before tax"</f>
        <v>PV at 1-Apr-20 of maximum allowable revenue before tax</v>
      </c>
      <c r="B18" s="18"/>
      <c r="C18" s="226">
        <f>C16+C17</f>
        <v>154129.87085083392</v>
      </c>
      <c r="D18" s="70"/>
      <c r="E18" s="119"/>
      <c r="F18" s="119"/>
      <c r="G18" s="119"/>
      <c r="H18" s="119"/>
    </row>
    <row r="19" spans="1:8" x14ac:dyDescent="0.25">
      <c r="A19" s="18" t="s">
        <v>124</v>
      </c>
      <c r="B19" s="18"/>
      <c r="C19" s="21"/>
      <c r="D19" s="241">
        <v>1</v>
      </c>
      <c r="E19" s="278">
        <f>D19*(1+E9)*(1-$C$6)</f>
        <v>1.0195021145926029</v>
      </c>
      <c r="F19" s="103">
        <f>E19*(1+F9)*(1-$C$6)</f>
        <v>1.0401450535360932</v>
      </c>
      <c r="G19" s="103">
        <f>F19*(1+G9)*(1-$C$6)</f>
        <v>1.060947954606815</v>
      </c>
      <c r="H19" s="103">
        <f>G19*(1+H9)*(1-$C$6)</f>
        <v>1.0821669136989513</v>
      </c>
    </row>
    <row r="20" spans="1:8" x14ac:dyDescent="0.25">
      <c r="A20" s="18" t="s">
        <v>134</v>
      </c>
      <c r="B20" s="18"/>
      <c r="C20" s="157"/>
      <c r="D20" s="242">
        <f>D19/(1+$C$10)^D$5</f>
        <v>0.95629721717509797</v>
      </c>
      <c r="E20" s="103">
        <f>E19/(1+$C$10)^E$5</f>
        <v>0.93233913654875578</v>
      </c>
      <c r="F20" s="103">
        <f>F19/(1+$C$10)^F$5</f>
        <v>0.90964635590723864</v>
      </c>
      <c r="G20" s="103">
        <f>G19/(1+$C$10)^G$5</f>
        <v>0.88729012434291232</v>
      </c>
      <c r="H20" s="103">
        <f>H19/(1+$C$10)^H$5</f>
        <v>0.86548333827079516</v>
      </c>
    </row>
    <row r="21" spans="1:8" x14ac:dyDescent="0.25">
      <c r="A21" s="18" t="s">
        <v>132</v>
      </c>
      <c r="B21" s="18"/>
      <c r="C21" s="103">
        <f>SUM(D20:H20)</f>
        <v>4.5510561722448006</v>
      </c>
      <c r="D21" s="21"/>
      <c r="E21" s="122"/>
      <c r="F21" s="122"/>
      <c r="G21" s="122"/>
      <c r="H21" s="122"/>
    </row>
    <row r="22" spans="1:8" x14ac:dyDescent="0.25">
      <c r="A22" s="18" t="s">
        <v>133</v>
      </c>
      <c r="B22" s="18"/>
      <c r="C22" s="194"/>
      <c r="D22" s="67">
        <f>C18/C21</f>
        <v>33866.8355250842</v>
      </c>
      <c r="E22" s="123"/>
      <c r="F22" s="123"/>
      <c r="G22" s="123"/>
      <c r="H22" s="123"/>
    </row>
    <row r="23" spans="1:8" x14ac:dyDescent="0.25">
      <c r="A23" s="18" t="s">
        <v>153</v>
      </c>
      <c r="B23" s="18"/>
      <c r="C23" s="67"/>
      <c r="D23" s="78">
        <f>$D22*D19</f>
        <v>33866.8355250842</v>
      </c>
      <c r="E23" s="78">
        <f>$D22*E19</f>
        <v>34527.310432383223</v>
      </c>
      <c r="F23" s="78">
        <f>$D22*F19</f>
        <v>35226.421450336769</v>
      </c>
      <c r="G23" s="78">
        <f>$D22*G19</f>
        <v>35930.949879343505</v>
      </c>
      <c r="H23" s="78">
        <f>$D22*H19</f>
        <v>36649.568876930374</v>
      </c>
    </row>
    <row r="24" spans="1:8" x14ac:dyDescent="0.25">
      <c r="A24" s="18" t="s">
        <v>148</v>
      </c>
      <c r="B24" s="18"/>
      <c r="C24" s="67"/>
      <c r="D24" s="104">
        <f>D23/$C$11</f>
        <v>33258.712663227125</v>
      </c>
      <c r="E24" s="104">
        <f>E23/$C$11</f>
        <v>33907.327888787833</v>
      </c>
      <c r="F24" s="104">
        <f>F23/$C$11</f>
        <v>34593.885463633924</v>
      </c>
      <c r="G24" s="104">
        <f>G23/$C$11</f>
        <v>35285.763172906605</v>
      </c>
      <c r="H24" s="104">
        <f>H23/$C$11</f>
        <v>35991.478436364734</v>
      </c>
    </row>
    <row r="25" spans="1:8" x14ac:dyDescent="0.25">
      <c r="A25" s="18" t="str">
        <f>C15 &amp; " of maximum allowable revenue before tax in year-end terms in each year"</f>
        <v>PV at 1-Apr-20 of maximum allowable revenue before tax in year-end terms in each year</v>
      </c>
      <c r="B25" s="18"/>
      <c r="C25" s="67"/>
      <c r="D25" s="102">
        <f>D23/(1+$C$10)^D5</f>
        <v>32386.760567164769</v>
      </c>
      <c r="E25" s="102">
        <f>E23/(1+$C$10)^E5</f>
        <v>31575.376191095729</v>
      </c>
      <c r="F25" s="102">
        <f>F23/(1+$C$10)^F5</f>
        <v>30806.843521502658</v>
      </c>
      <c r="G25" s="102">
        <f>G23/(1+$C$10)^G5</f>
        <v>30049.708704152923</v>
      </c>
      <c r="H25" s="102">
        <f>H23/(1+$C$10)^H5</f>
        <v>29311.181866917832</v>
      </c>
    </row>
    <row r="26" spans="1:8" x14ac:dyDescent="0.25">
      <c r="A26" s="18" t="str">
        <f>C15 &amp; " of maximum allowable revenue before tax"</f>
        <v>PV at 1-Apr-20 of maximum allowable revenue before tax</v>
      </c>
      <c r="B26" s="39"/>
      <c r="C26" s="78">
        <f>SUM(D25:H25)</f>
        <v>154129.87085083389</v>
      </c>
      <c r="D26" s="120"/>
      <c r="E26" s="120"/>
      <c r="F26" s="120"/>
      <c r="G26" s="120"/>
      <c r="H26" s="120"/>
    </row>
    <row r="27" spans="1:8" x14ac:dyDescent="0.25">
      <c r="A27" s="18" t="s">
        <v>41</v>
      </c>
      <c r="B27" s="106"/>
      <c r="C27" s="107">
        <f>C18-C26</f>
        <v>0</v>
      </c>
      <c r="D27" s="121"/>
      <c r="E27" s="121"/>
      <c r="F27" s="121"/>
      <c r="G27" s="121"/>
      <c r="H27" s="121"/>
    </row>
    <row r="28" spans="1:8" ht="35.1" customHeight="1" x14ac:dyDescent="0.35">
      <c r="A28" s="223" t="str">
        <f>"CPI minus X revenues with applicable X factor (" &amp; IF(ISNUMBER(C8),"alternate X factor of " &amp; TEXT(C8,"#0.0%"), "industry-wide X factor of " &amp; TEXT(C6,"#0.0%"))&amp;")"</f>
        <v>CPI minus X revenues with applicable X factor (alternate X factor of 0.0%)</v>
      </c>
      <c r="B28" s="224"/>
      <c r="C28" s="225"/>
      <c r="D28" s="50"/>
      <c r="E28" s="50"/>
      <c r="F28" s="50"/>
      <c r="G28" s="50"/>
      <c r="H28" s="50"/>
    </row>
    <row r="29" spans="1:8" x14ac:dyDescent="0.25">
      <c r="A29" s="14"/>
      <c r="B29" s="14"/>
      <c r="C29" s="14" t="str">
        <f>C15</f>
        <v>PV at 1-Apr-20</v>
      </c>
      <c r="D29" s="24" t="str">
        <f>Inputs!E$4</f>
        <v>2020/21</v>
      </c>
      <c r="E29" s="24" t="str">
        <f>Inputs!F$4</f>
        <v>2021/22</v>
      </c>
      <c r="F29" s="24" t="str">
        <f>Inputs!G$4</f>
        <v>2022/23</v>
      </c>
      <c r="G29" s="24" t="str">
        <f>Inputs!H$4</f>
        <v>2023/24</v>
      </c>
      <c r="H29" s="24" t="str">
        <f>Inputs!I$4</f>
        <v>2024/25</v>
      </c>
    </row>
    <row r="30" spans="1:8" x14ac:dyDescent="0.25">
      <c r="A30" s="18" t="str">
        <f>C29 &amp; " of BBAR before tax over the regulatory period"</f>
        <v>PV at 1-Apr-20 of BBAR before tax over the regulatory period</v>
      </c>
      <c r="B30" s="105"/>
      <c r="C30" s="226">
        <f>C12</f>
        <v>154129.87085083392</v>
      </c>
      <c r="D30" s="70"/>
      <c r="E30" s="70"/>
      <c r="F30" s="70"/>
      <c r="G30" s="70"/>
      <c r="H30" s="70"/>
    </row>
    <row r="31" spans="1:8" x14ac:dyDescent="0.25">
      <c r="A31" s="18" t="str">
        <f>A7</f>
        <v>Additional allowance (PV at 1-Apr-20)</v>
      </c>
      <c r="B31" s="105"/>
      <c r="C31" s="67">
        <f>C7</f>
        <v>0</v>
      </c>
      <c r="D31" s="70"/>
      <c r="E31" s="70"/>
      <c r="F31" s="70"/>
      <c r="G31" s="70"/>
      <c r="H31" s="70"/>
    </row>
    <row r="32" spans="1:8" x14ac:dyDescent="0.25">
      <c r="A32" s="18" t="str">
        <f>C29 &amp; " of maximum allowable revenue before tax"</f>
        <v>PV at 1-Apr-20 of maximum allowable revenue before tax</v>
      </c>
      <c r="B32" s="105"/>
      <c r="C32" s="67">
        <f>C30+C31</f>
        <v>154129.87085083392</v>
      </c>
      <c r="D32" s="70"/>
      <c r="E32" s="119"/>
      <c r="F32" s="119"/>
      <c r="G32" s="119"/>
      <c r="H32" s="119"/>
    </row>
    <row r="33" spans="1:8" x14ac:dyDescent="0.25">
      <c r="A33" s="18" t="s">
        <v>124</v>
      </c>
      <c r="B33" s="105"/>
      <c r="C33" s="21"/>
      <c r="D33" s="241">
        <v>1</v>
      </c>
      <c r="E33" s="278">
        <f>D33*(1+E9)*(1-$C$8)</f>
        <v>1.0195021145926029</v>
      </c>
      <c r="F33" s="103">
        <f>E33*(1+F9)*(1-$C$8)</f>
        <v>1.0401450535360932</v>
      </c>
      <c r="G33" s="103">
        <f>F33*(1+G9)*(1-$C$8)</f>
        <v>1.060947954606815</v>
      </c>
      <c r="H33" s="103">
        <f>G33*(1+H9)*(1-$C$8)</f>
        <v>1.0821669136989513</v>
      </c>
    </row>
    <row r="34" spans="1:8" x14ac:dyDescent="0.25">
      <c r="A34" s="18" t="s">
        <v>134</v>
      </c>
      <c r="B34" s="105"/>
      <c r="C34" s="157"/>
      <c r="D34" s="242">
        <f>D33/(1+$C$10)^D$5</f>
        <v>0.95629721717509797</v>
      </c>
      <c r="E34" s="103">
        <f>E33/(1+$C$10)^E$5</f>
        <v>0.93233913654875578</v>
      </c>
      <c r="F34" s="103">
        <f>F33/(1+$C$10)^F$5</f>
        <v>0.90964635590723864</v>
      </c>
      <c r="G34" s="103">
        <f>G33/(1+$C$10)^G$5</f>
        <v>0.88729012434291232</v>
      </c>
      <c r="H34" s="103">
        <f>H33/(1+$C$10)^H$5</f>
        <v>0.86548333827079516</v>
      </c>
    </row>
    <row r="35" spans="1:8" x14ac:dyDescent="0.25">
      <c r="A35" s="18" t="s">
        <v>132</v>
      </c>
      <c r="B35" s="105"/>
      <c r="C35" s="103">
        <f>SUM(D34:H34)</f>
        <v>4.5510561722448006</v>
      </c>
      <c r="D35" s="21"/>
      <c r="E35" s="122"/>
      <c r="F35" s="122"/>
      <c r="G35" s="122"/>
      <c r="H35" s="122"/>
    </row>
    <row r="36" spans="1:8" x14ac:dyDescent="0.25">
      <c r="A36" s="18" t="s">
        <v>133</v>
      </c>
      <c r="B36" s="105"/>
      <c r="C36" s="194"/>
      <c r="D36" s="67">
        <f>C32/C35</f>
        <v>33866.8355250842</v>
      </c>
      <c r="E36" s="123"/>
      <c r="F36" s="123"/>
      <c r="G36" s="123"/>
      <c r="H36" s="123"/>
    </row>
    <row r="37" spans="1:8" x14ac:dyDescent="0.25">
      <c r="A37" s="18" t="s">
        <v>153</v>
      </c>
      <c r="B37" s="115"/>
      <c r="C37" s="67"/>
      <c r="D37" s="78">
        <f>$D36*D33</f>
        <v>33866.8355250842</v>
      </c>
      <c r="E37" s="78">
        <f>$D36*E33</f>
        <v>34527.310432383223</v>
      </c>
      <c r="F37" s="78">
        <f>$D36*F33</f>
        <v>35226.421450336769</v>
      </c>
      <c r="G37" s="78">
        <f>$D36*G33</f>
        <v>35930.949879343505</v>
      </c>
      <c r="H37" s="78">
        <f>$D36*H33</f>
        <v>36649.568876930374</v>
      </c>
    </row>
    <row r="38" spans="1:8" x14ac:dyDescent="0.25">
      <c r="A38" s="18" t="s">
        <v>148</v>
      </c>
      <c r="B38" s="105"/>
      <c r="C38" s="67"/>
      <c r="D38" s="104">
        <f>D37/$C$11</f>
        <v>33258.712663227125</v>
      </c>
      <c r="E38" s="104">
        <f>E37/$C$11</f>
        <v>33907.327888787833</v>
      </c>
      <c r="F38" s="104">
        <f t="shared" ref="F38:H38" si="0">F37/$C$11</f>
        <v>34593.885463633924</v>
      </c>
      <c r="G38" s="104">
        <f t="shared" si="0"/>
        <v>35285.763172906605</v>
      </c>
      <c r="H38" s="104">
        <f t="shared" si="0"/>
        <v>35991.478436364734</v>
      </c>
    </row>
    <row r="39" spans="1:8" x14ac:dyDescent="0.25">
      <c r="A39" s="18" t="str">
        <f>C29 &amp; " of maximum allowable revenue before tax in year-end terms in each year"</f>
        <v>PV at 1-Apr-20 of maximum allowable revenue before tax in year-end terms in each year</v>
      </c>
      <c r="B39" s="105"/>
      <c r="C39" s="67"/>
      <c r="D39" s="102">
        <f>D37/(1+$C$10)^D$5</f>
        <v>32386.760567164769</v>
      </c>
      <c r="E39" s="102">
        <f>E37/(1+$C$10)^E$5</f>
        <v>31575.376191095729</v>
      </c>
      <c r="F39" s="102">
        <f>F37/(1+$C$10)^F$5</f>
        <v>30806.843521502658</v>
      </c>
      <c r="G39" s="102">
        <f>G37/(1+$C$10)^G$5</f>
        <v>30049.708704152923</v>
      </c>
      <c r="H39" s="102">
        <f>H37/(1+$C$10)^H$5</f>
        <v>29311.181866917832</v>
      </c>
    </row>
    <row r="40" spans="1:8" x14ac:dyDescent="0.25">
      <c r="A40" s="18" t="str">
        <f>C29 &amp; " of maximum allowable revenue before tax"</f>
        <v>PV at 1-Apr-20 of maximum allowable revenue before tax</v>
      </c>
      <c r="B40" s="105"/>
      <c r="C40" s="67">
        <f>SUM(D39:H39)</f>
        <v>154129.87085083389</v>
      </c>
      <c r="D40" s="17"/>
      <c r="E40" s="17"/>
      <c r="F40" s="17"/>
      <c r="G40" s="17"/>
      <c r="H40" s="17"/>
    </row>
    <row r="41" spans="1:8" x14ac:dyDescent="0.25">
      <c r="A41" s="18" t="s">
        <v>41</v>
      </c>
      <c r="B41" s="105"/>
      <c r="C41" s="21">
        <f>C32-C40</f>
        <v>0</v>
      </c>
      <c r="D41" s="124"/>
      <c r="E41" s="124"/>
      <c r="F41" s="124"/>
      <c r="G41" s="124"/>
      <c r="H41" s="124"/>
    </row>
    <row r="42" spans="1:8" ht="31.5" customHeight="1" x14ac:dyDescent="0.25">
      <c r="A42" s="243" t="str">
        <f>"The calculation block above uses the applicable 20" &amp; MID(D15,3,2) &amp; "/" &amp;  MID(D15,3,2)+5 &amp; " X factor to calculate the maximum allowable revenues for the regulatory period.  These"</f>
        <v>The calculation block above uses the applicable 2020/25 X factor to calculate the maximum allowable revenues for the regulatory period.  These</v>
      </c>
      <c r="B42" s="11"/>
    </row>
    <row r="43" spans="1:8" x14ac:dyDescent="0.25">
      <c r="A43" s="11" t="s">
        <v>221</v>
      </c>
      <c r="B43" s="11"/>
    </row>
    <row r="44" spans="1:8" ht="39.950000000000003" customHeight="1" x14ac:dyDescent="0.35">
      <c r="A44" s="58" t="s">
        <v>81</v>
      </c>
    </row>
    <row r="45" spans="1:8" x14ac:dyDescent="0.25">
      <c r="A45" s="14"/>
      <c r="B45" s="14"/>
      <c r="C45" s="15" t="str">
        <f>C15</f>
        <v>PV at 1-Apr-20</v>
      </c>
      <c r="D45" s="15" t="str">
        <f>Inputs!E$4</f>
        <v>2020/21</v>
      </c>
      <c r="E45" s="15" t="str">
        <f>Inputs!F$4</f>
        <v>2021/22</v>
      </c>
      <c r="F45" s="15" t="str">
        <f>Inputs!G$4</f>
        <v>2022/23</v>
      </c>
      <c r="G45" s="15" t="str">
        <f>Inputs!H$4</f>
        <v>2023/24</v>
      </c>
      <c r="H45" s="15" t="str">
        <f>Inputs!I$4</f>
        <v>2024/25</v>
      </c>
    </row>
    <row r="46" spans="1:8" x14ac:dyDescent="0.25">
      <c r="A46" s="18" t="s">
        <v>154</v>
      </c>
      <c r="B46" s="109"/>
      <c r="C46" s="108"/>
      <c r="D46" s="102">
        <f>D24</f>
        <v>33258.712663227125</v>
      </c>
      <c r="E46" s="102">
        <f>E24</f>
        <v>33907.327888787833</v>
      </c>
      <c r="F46" s="102">
        <f>F24</f>
        <v>34593.885463633924</v>
      </c>
      <c r="G46" s="102">
        <f>G24</f>
        <v>35285.763172906605</v>
      </c>
      <c r="H46" s="102">
        <f>H24</f>
        <v>35991.478436364734</v>
      </c>
    </row>
    <row r="47" spans="1:8" x14ac:dyDescent="0.25">
      <c r="A47" s="18" t="s">
        <v>187</v>
      </c>
      <c r="B47" s="109"/>
      <c r="C47" s="108"/>
      <c r="D47" s="102">
        <f>D38</f>
        <v>33258.712663227125</v>
      </c>
      <c r="E47" s="102">
        <f t="shared" ref="E47:H47" si="1">E38</f>
        <v>33907.327888787833</v>
      </c>
      <c r="F47" s="102">
        <f t="shared" si="1"/>
        <v>34593.885463633924</v>
      </c>
      <c r="G47" s="102">
        <f t="shared" si="1"/>
        <v>35285.763172906605</v>
      </c>
      <c r="H47" s="102">
        <f t="shared" si="1"/>
        <v>35991.478436364734</v>
      </c>
    </row>
    <row r="48" spans="1:8" x14ac:dyDescent="0.25">
      <c r="A48" s="18" t="s">
        <v>112</v>
      </c>
      <c r="B48" s="109"/>
      <c r="C48" s="108"/>
      <c r="D48" s="102">
        <f>D24</f>
        <v>33258.712663227125</v>
      </c>
      <c r="E48" s="125"/>
      <c r="F48" s="125"/>
      <c r="G48" s="125"/>
      <c r="H48" s="125"/>
    </row>
    <row r="49" spans="1:8" x14ac:dyDescent="0.25">
      <c r="A49" s="18" t="s">
        <v>113</v>
      </c>
      <c r="B49" s="109"/>
      <c r="C49" s="108"/>
      <c r="D49" s="102">
        <f>D38</f>
        <v>33258.712663227125</v>
      </c>
      <c r="E49" s="121"/>
      <c r="F49" s="121"/>
      <c r="G49" s="121"/>
      <c r="H49" s="121"/>
    </row>
    <row r="50" spans="1:8" x14ac:dyDescent="0.25">
      <c r="A50" s="18" t="str">
        <f>C45 &amp; " of MAR before tax over the regulatory period (industry X )"</f>
        <v>PV at 1-Apr-20 of MAR before tax over the regulatory period (industry X )</v>
      </c>
      <c r="B50" s="22"/>
      <c r="C50" s="102">
        <f>C18</f>
        <v>154129.87085083392</v>
      </c>
      <c r="D50" s="125"/>
      <c r="E50" s="126"/>
      <c r="F50" s="126"/>
      <c r="G50" s="126"/>
      <c r="H50" s="126"/>
    </row>
    <row r="51" spans="1:8" x14ac:dyDescent="0.25">
      <c r="A51" s="18" t="str">
        <f>C45 &amp; " of MAR before tax over the regulatory period (Applicable X)"</f>
        <v>PV at 1-Apr-20 of MAR before tax over the regulatory period (Applicable X)</v>
      </c>
      <c r="B51" s="22"/>
      <c r="C51" s="102">
        <f>C32</f>
        <v>154129.87085083392</v>
      </c>
      <c r="D51" s="121"/>
    </row>
  </sheetData>
  <conditionalFormatting sqref="D34:H35 E40:H40 H41 D20:H21 D23:H27 E22:H22 E36:H36">
    <cfRule type="expression" dxfId="40" priority="15">
      <formula>#REF!=0</formula>
    </cfRule>
  </conditionalFormatting>
  <conditionalFormatting sqref="E33:H33">
    <cfRule type="expression" dxfId="39" priority="14">
      <formula>#REF!=0</formula>
    </cfRule>
  </conditionalFormatting>
  <conditionalFormatting sqref="D38:E38">
    <cfRule type="expression" dxfId="38" priority="13">
      <formula>#REF!=0</formula>
    </cfRule>
  </conditionalFormatting>
  <conditionalFormatting sqref="D39">
    <cfRule type="expression" dxfId="37" priority="12">
      <formula>#REF!=0</formula>
    </cfRule>
  </conditionalFormatting>
  <conditionalFormatting sqref="F38:H38">
    <cfRule type="expression" dxfId="36" priority="10">
      <formula>#REF!=0</formula>
    </cfRule>
  </conditionalFormatting>
  <conditionalFormatting sqref="E39:H39">
    <cfRule type="expression" dxfId="35" priority="9">
      <formula>#REF!=0</formula>
    </cfRule>
  </conditionalFormatting>
  <conditionalFormatting sqref="D33">
    <cfRule type="expression" dxfId="34" priority="7">
      <formula>#REF!=0</formula>
    </cfRule>
  </conditionalFormatting>
  <conditionalFormatting sqref="D37:H37">
    <cfRule type="expression" dxfId="33" priority="6">
      <formula>#REF!=0</formula>
    </cfRule>
  </conditionalFormatting>
  <conditionalFormatting sqref="C41:G41">
    <cfRule type="expression" dxfId="32" priority="5">
      <formula>#REF!=0</formula>
    </cfRule>
  </conditionalFormatting>
  <conditionalFormatting sqref="C21">
    <cfRule type="expression" dxfId="31" priority="2">
      <formula>#REF!=0</formula>
    </cfRule>
  </conditionalFormatting>
  <conditionalFormatting sqref="C35">
    <cfRule type="expression" dxfId="30" priority="1">
      <formula>#REF!=0</formula>
    </cfRule>
  </conditionalFormatting>
  <pageMargins left="0.23622047244094491" right="0.23622047244094491" top="0.74803149606299213" bottom="0.74803149606299213" header="0.31496062992125984" footer="0.31496062992125984"/>
  <pageSetup paperSize="9" scale="64" fitToHeight="0" orientation="portrait" r:id="rId1"/>
  <headerFooter>
    <oddHeader>&amp;R&amp;D &amp;T</oddHeader>
    <oddFooter>&amp;L&amp;F&amp;C&amp;A&amp;R&amp;P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
    <tabColor rgb="FF99988E"/>
    <pageSetUpPr fitToPage="1"/>
  </sheetPr>
  <dimension ref="A1:S57"/>
  <sheetViews>
    <sheetView showGridLines="0" view="pageBreakPreview" topLeftCell="A13" zoomScaleNormal="100" zoomScaleSheetLayoutView="100" workbookViewId="0">
      <selection activeCell="D26" sqref="D26"/>
    </sheetView>
  </sheetViews>
  <sheetFormatPr defaultColWidth="9.140625" defaultRowHeight="15" customHeight="1" x14ac:dyDescent="0.25"/>
  <cols>
    <col min="1" max="1" width="48.42578125" customWidth="1"/>
    <col min="2" max="19" width="11.85546875" customWidth="1"/>
    <col min="20" max="20" width="2.7109375" customWidth="1"/>
  </cols>
  <sheetData>
    <row r="1" spans="1:19" ht="39.950000000000003" customHeight="1" x14ac:dyDescent="0.35">
      <c r="A1" s="55" t="s">
        <v>279</v>
      </c>
      <c r="S1" s="386" t="str">
        <f>EDB_Name</f>
        <v>EA Networks</v>
      </c>
    </row>
    <row r="2" spans="1:19" ht="20.100000000000001" customHeight="1" x14ac:dyDescent="0.25">
      <c r="A2" s="97" t="s">
        <v>264</v>
      </c>
      <c r="B2" s="98"/>
    </row>
    <row r="3" spans="1:19" ht="39.950000000000003" customHeight="1" x14ac:dyDescent="0.35">
      <c r="A3" s="58" t="s">
        <v>0</v>
      </c>
    </row>
    <row r="4" spans="1:19" x14ac:dyDescent="0.25">
      <c r="A4" s="14"/>
      <c r="B4" s="14" t="s">
        <v>86</v>
      </c>
      <c r="C4" s="211" t="s">
        <v>64</v>
      </c>
      <c r="D4" s="13" t="str">
        <f>'EDB data'!D19</f>
        <v>2020/21</v>
      </c>
      <c r="E4" s="13" t="str">
        <f>'EDB data'!E19</f>
        <v>2021/22</v>
      </c>
      <c r="F4" s="13" t="str">
        <f>'EDB data'!F19</f>
        <v>2022/23</v>
      </c>
      <c r="G4" s="13" t="str">
        <f>'EDB data'!G19</f>
        <v>2023/24</v>
      </c>
      <c r="H4" s="13" t="str">
        <f>'EDB data'!H19</f>
        <v>2024/25</v>
      </c>
    </row>
    <row r="5" spans="1:19" x14ac:dyDescent="0.25">
      <c r="A5" s="18" t="s">
        <v>188</v>
      </c>
      <c r="B5" s="99" t="s">
        <v>155</v>
      </c>
      <c r="C5" s="244">
        <f>WACC</f>
        <v>4.5699999999999998E-2</v>
      </c>
      <c r="D5" s="78"/>
      <c r="E5" s="78"/>
      <c r="F5" s="78"/>
      <c r="G5" s="78"/>
      <c r="H5" s="78"/>
    </row>
    <row r="6" spans="1:19" x14ac:dyDescent="0.25">
      <c r="A6" s="18" t="s">
        <v>80</v>
      </c>
      <c r="B6" s="99" t="s">
        <v>87</v>
      </c>
      <c r="C6" s="67"/>
      <c r="D6" s="100">
        <f>RAB!F92</f>
        <v>283295.71487525577</v>
      </c>
      <c r="E6" s="100">
        <f>RAB!G92</f>
        <v>294732.02536669734</v>
      </c>
      <c r="F6" s="100">
        <f>RAB!H92</f>
        <v>305969.30779541336</v>
      </c>
      <c r="G6" s="100">
        <f>RAB!I92</f>
        <v>316667.2037487257</v>
      </c>
      <c r="H6" s="100">
        <f>RAB!J92</f>
        <v>324867.13609531551</v>
      </c>
    </row>
    <row r="7" spans="1:19" x14ac:dyDescent="0.25">
      <c r="A7" s="18" t="s">
        <v>90</v>
      </c>
      <c r="B7" s="99" t="s">
        <v>88</v>
      </c>
      <c r="C7" s="67"/>
      <c r="D7" s="100">
        <f>TAX!F92</f>
        <v>-15512.690541664289</v>
      </c>
      <c r="E7" s="100">
        <f>TAX!G92</f>
        <v>-17025.76085804954</v>
      </c>
      <c r="F7" s="100">
        <f>TAX!H92</f>
        <v>-18558.605386574411</v>
      </c>
      <c r="G7" s="100">
        <f>TAX!I92</f>
        <v>-20099.247766691631</v>
      </c>
      <c r="H7" s="100">
        <f>TAX!J92</f>
        <v>-21636.322439187898</v>
      </c>
    </row>
    <row r="8" spans="1:19" x14ac:dyDescent="0.25">
      <c r="A8" s="18" t="s">
        <v>148</v>
      </c>
      <c r="B8" s="99" t="s">
        <v>92</v>
      </c>
      <c r="C8" s="67"/>
      <c r="D8" s="100">
        <f>MAR!D46</f>
        <v>33258.712663227125</v>
      </c>
      <c r="E8" s="100">
        <f>MAR!E46</f>
        <v>33907.327888787833</v>
      </c>
      <c r="F8" s="100">
        <f>MAR!F46</f>
        <v>34593.885463633924</v>
      </c>
      <c r="G8" s="100">
        <f>MAR!G46</f>
        <v>35285.763172906605</v>
      </c>
      <c r="H8" s="100">
        <f>MAR!H46</f>
        <v>35991.478436364734</v>
      </c>
    </row>
    <row r="9" spans="1:19" x14ac:dyDescent="0.25">
      <c r="A9" s="18" t="s">
        <v>55</v>
      </c>
      <c r="B9" s="99" t="s">
        <v>91</v>
      </c>
      <c r="C9" s="67"/>
      <c r="D9" s="100">
        <f>'EDB data'!B41</f>
        <v>11823.138001241525</v>
      </c>
      <c r="E9" s="274">
        <f>'EDB data'!B42</f>
        <v>12215.64195402153</v>
      </c>
      <c r="F9" s="274">
        <f>'EDB data'!B43</f>
        <v>12625.159114988157</v>
      </c>
      <c r="G9" s="275">
        <f>'EDB data'!B44</f>
        <v>13063.733466005098</v>
      </c>
      <c r="H9" s="274">
        <f>'EDB data'!B45</f>
        <v>13485.875623804186</v>
      </c>
    </row>
    <row r="10" spans="1:19" x14ac:dyDescent="0.25">
      <c r="A10" s="18" t="s">
        <v>156</v>
      </c>
      <c r="B10" s="99" t="s">
        <v>87</v>
      </c>
      <c r="C10" s="67"/>
      <c r="D10" s="100">
        <f>RAB!F91</f>
        <v>10868.540497902281</v>
      </c>
      <c r="E10" s="100">
        <f>RAB!G91</f>
        <v>11447.052190469507</v>
      </c>
      <c r="F10" s="100">
        <f>RAB!H91</f>
        <v>12043.647957576028</v>
      </c>
      <c r="G10" s="100">
        <f>RAB!I91</f>
        <v>12646.397448542242</v>
      </c>
      <c r="H10" s="100">
        <f>RAB!J91</f>
        <v>13211.039077847137</v>
      </c>
    </row>
    <row r="11" spans="1:19" x14ac:dyDescent="0.25">
      <c r="A11" s="18" t="s">
        <v>74</v>
      </c>
      <c r="B11" s="99" t="s">
        <v>59</v>
      </c>
      <c r="C11" s="67"/>
      <c r="D11" s="100">
        <f>BBAR!F56</f>
        <v>0</v>
      </c>
      <c r="E11" s="100">
        <f>BBAR!G56</f>
        <v>0</v>
      </c>
      <c r="F11" s="100">
        <f>BBAR!H56</f>
        <v>0</v>
      </c>
      <c r="G11" s="100">
        <f>BBAR!I56</f>
        <v>0</v>
      </c>
      <c r="H11" s="100">
        <f>BBAR!J56</f>
        <v>0</v>
      </c>
    </row>
    <row r="12" spans="1:19" x14ac:dyDescent="0.25">
      <c r="A12" s="18" t="s">
        <v>16</v>
      </c>
      <c r="B12" s="99" t="s">
        <v>88</v>
      </c>
      <c r="C12" s="67"/>
      <c r="D12" s="100">
        <f>TAX!F94</f>
        <v>-95.725414494780125</v>
      </c>
      <c r="E12" s="100">
        <f>TAX!G94</f>
        <v>-1.8940187378034352</v>
      </c>
      <c r="F12" s="100">
        <f>TAX!H94</f>
        <v>118.04964005466854</v>
      </c>
      <c r="G12" s="100">
        <f>TAX!I94</f>
        <v>257.2429686870214</v>
      </c>
      <c r="H12" s="100">
        <f>TAX!J94</f>
        <v>439.4036640168797</v>
      </c>
    </row>
    <row r="13" spans="1:19" x14ac:dyDescent="0.25">
      <c r="A13" s="18" t="s">
        <v>157</v>
      </c>
      <c r="B13" s="99" t="s">
        <v>91</v>
      </c>
      <c r="C13" s="67"/>
      <c r="D13" s="246">
        <f>'EDB data'!D24</f>
        <v>0.28000000000000003</v>
      </c>
      <c r="E13" s="246">
        <f>'EDB data'!E24</f>
        <v>0.28000000000000003</v>
      </c>
      <c r="F13" s="246">
        <f>'EDB data'!F24</f>
        <v>0.28000000000000003</v>
      </c>
      <c r="G13" s="246">
        <f>'EDB data'!G24</f>
        <v>0.28000000000000003</v>
      </c>
      <c r="H13" s="245">
        <f>'EDB data'!H24</f>
        <v>0.28000000000000003</v>
      </c>
    </row>
    <row r="14" spans="1:19" x14ac:dyDescent="0.25">
      <c r="A14" s="18" t="s">
        <v>158</v>
      </c>
      <c r="B14" s="99" t="s">
        <v>91</v>
      </c>
      <c r="C14" s="67"/>
      <c r="D14" s="72">
        <f>'EDB data'!B50</f>
        <v>18050.3141257922</v>
      </c>
      <c r="E14" s="276">
        <f>'EDB data'!B51</f>
        <v>17941.493243003944</v>
      </c>
      <c r="F14" s="276">
        <f>'EDB data'!B52</f>
        <v>17796.759119063441</v>
      </c>
      <c r="G14" s="277">
        <f>'EDB data'!B53</f>
        <v>15710.84150223012</v>
      </c>
      <c r="H14" s="274">
        <f>'EDB data'!B54</f>
        <v>14722.518947443514</v>
      </c>
    </row>
    <row r="15" spans="1:19" x14ac:dyDescent="0.25">
      <c r="A15" s="18" t="s">
        <v>159</v>
      </c>
      <c r="B15" s="99" t="s">
        <v>91</v>
      </c>
      <c r="C15" s="67"/>
      <c r="D15" s="100">
        <f>'EDB data'!B59</f>
        <v>1102.1688492000342</v>
      </c>
      <c r="E15" s="274">
        <f>'EDB data'!B60</f>
        <v>1124.212226184035</v>
      </c>
      <c r="F15" s="274">
        <f>'EDB data'!B61</f>
        <v>1146.6964707077157</v>
      </c>
      <c r="G15" s="275">
        <f>'EDB data'!B62</f>
        <v>1169.63040012187</v>
      </c>
      <c r="H15" s="274">
        <f>'EDB data'!B63</f>
        <v>1193.0230081243076</v>
      </c>
    </row>
    <row r="16" spans="1:19" x14ac:dyDescent="0.25">
      <c r="A16" s="18" t="s">
        <v>110</v>
      </c>
      <c r="B16" s="99" t="s">
        <v>88</v>
      </c>
      <c r="C16" s="67"/>
      <c r="D16" s="100">
        <f>TAX!F93</f>
        <v>-17025.76085804954</v>
      </c>
      <c r="E16" s="100">
        <f>TAX!G93</f>
        <v>-18558.605386574411</v>
      </c>
      <c r="F16" s="100">
        <f>TAX!H93</f>
        <v>-20099.247766691631</v>
      </c>
      <c r="G16" s="100">
        <f>TAX!I93</f>
        <v>-21636.322439187898</v>
      </c>
      <c r="H16" s="100">
        <f>TAX!J93</f>
        <v>-23123.97349492025</v>
      </c>
    </row>
    <row r="17" spans="1:19" x14ac:dyDescent="0.25">
      <c r="A17" s="18" t="s">
        <v>160</v>
      </c>
      <c r="B17" s="99" t="s">
        <v>87</v>
      </c>
      <c r="C17" s="78"/>
      <c r="D17" s="100"/>
      <c r="E17" s="100"/>
      <c r="F17" s="100"/>
      <c r="G17" s="100"/>
      <c r="H17" s="100">
        <f>RAB!J94</f>
        <v>331654.38728115568</v>
      </c>
    </row>
    <row r="18" spans="1:19" x14ac:dyDescent="0.25">
      <c r="A18" s="18" t="str">
        <f>'EDB data'!A38</f>
        <v>Additional allowance (PV at 1-Apr-20)</v>
      </c>
      <c r="B18" s="99" t="s">
        <v>91</v>
      </c>
      <c r="C18" s="100">
        <f>'EDB data'!B38</f>
        <v>0</v>
      </c>
      <c r="D18" s="100"/>
      <c r="E18" s="100"/>
      <c r="F18" s="100"/>
      <c r="G18" s="100"/>
      <c r="H18" s="100"/>
    </row>
    <row r="19" spans="1:19" ht="39.950000000000003" customHeight="1" x14ac:dyDescent="0.35">
      <c r="A19" s="156" t="s">
        <v>1</v>
      </c>
      <c r="B19" s="40"/>
      <c r="C19" s="40"/>
      <c r="D19" s="40"/>
      <c r="E19" s="40"/>
      <c r="F19" s="40"/>
      <c r="G19" s="40"/>
      <c r="H19" s="40"/>
    </row>
    <row r="20" spans="1:19" ht="35.1" customHeight="1" x14ac:dyDescent="0.35">
      <c r="A20" s="57" t="s">
        <v>161</v>
      </c>
      <c r="B20" s="50"/>
      <c r="C20" s="51"/>
      <c r="D20" s="50"/>
      <c r="E20" s="50"/>
      <c r="F20" s="50"/>
      <c r="G20" s="50"/>
      <c r="H20" s="50"/>
      <c r="I20" s="50"/>
      <c r="J20" s="50"/>
    </row>
    <row r="21" spans="1:19" x14ac:dyDescent="0.25">
      <c r="A21" s="12"/>
      <c r="B21" s="14"/>
      <c r="C21" s="12"/>
      <c r="D21" s="13" t="str">
        <f>D4</f>
        <v>2020/21</v>
      </c>
      <c r="E21" s="13" t="str">
        <f>E4</f>
        <v>2021/22</v>
      </c>
      <c r="F21" s="13" t="str">
        <f>F4</f>
        <v>2022/23</v>
      </c>
      <c r="G21" s="13" t="str">
        <f>G4</f>
        <v>2023/24</v>
      </c>
      <c r="H21" s="13" t="str">
        <f>H4</f>
        <v>2024/25</v>
      </c>
    </row>
    <row r="22" spans="1:19" x14ac:dyDescent="0.25">
      <c r="A22" s="18" t="s">
        <v>148</v>
      </c>
      <c r="B22" s="99"/>
      <c r="C22" s="67"/>
      <c r="D22" s="67">
        <f t="shared" ref="D22:H24" si="0">D8</f>
        <v>33258.712663227125</v>
      </c>
      <c r="E22" s="67">
        <f t="shared" si="0"/>
        <v>33907.327888787833</v>
      </c>
      <c r="F22" s="67">
        <f t="shared" si="0"/>
        <v>34593.885463633924</v>
      </c>
      <c r="G22" s="67">
        <f t="shared" si="0"/>
        <v>35285.763172906605</v>
      </c>
      <c r="H22" s="67">
        <f t="shared" si="0"/>
        <v>35991.478436364734</v>
      </c>
    </row>
    <row r="23" spans="1:19" x14ac:dyDescent="0.25">
      <c r="A23" s="79" t="s">
        <v>162</v>
      </c>
      <c r="B23" s="99"/>
      <c r="C23" s="67"/>
      <c r="D23" s="67">
        <f t="shared" si="0"/>
        <v>11823.138001241525</v>
      </c>
      <c r="E23" s="67">
        <f t="shared" si="0"/>
        <v>12215.64195402153</v>
      </c>
      <c r="F23" s="67">
        <f t="shared" si="0"/>
        <v>12625.159114988157</v>
      </c>
      <c r="G23" s="67">
        <f t="shared" si="0"/>
        <v>13063.733466005098</v>
      </c>
      <c r="H23" s="67">
        <f t="shared" si="0"/>
        <v>13485.875623804186</v>
      </c>
    </row>
    <row r="24" spans="1:19" x14ac:dyDescent="0.25">
      <c r="A24" s="79" t="s">
        <v>163</v>
      </c>
      <c r="B24" s="99"/>
      <c r="C24" s="67"/>
      <c r="D24" s="67">
        <f t="shared" si="0"/>
        <v>10868.540497902281</v>
      </c>
      <c r="E24" s="67">
        <f t="shared" si="0"/>
        <v>11447.052190469507</v>
      </c>
      <c r="F24" s="67">
        <f t="shared" si="0"/>
        <v>12043.647957576028</v>
      </c>
      <c r="G24" s="67">
        <f t="shared" si="0"/>
        <v>12646.397448542242</v>
      </c>
      <c r="H24" s="67">
        <f t="shared" si="0"/>
        <v>13211.039077847137</v>
      </c>
    </row>
    <row r="25" spans="1:19" ht="15.75" thickBot="1" x14ac:dyDescent="0.3">
      <c r="A25" s="247" t="s">
        <v>164</v>
      </c>
      <c r="B25" s="248"/>
      <c r="C25" s="249"/>
      <c r="D25" s="249">
        <f>D12</f>
        <v>-95.725414494780125</v>
      </c>
      <c r="E25" s="249">
        <f>E12</f>
        <v>-1.8940187378034352</v>
      </c>
      <c r="F25" s="249">
        <f>F12</f>
        <v>118.04964005466854</v>
      </c>
      <c r="G25" s="249">
        <f>G12</f>
        <v>257.2429686870214</v>
      </c>
      <c r="H25" s="249">
        <f>H12</f>
        <v>439.4036640168797</v>
      </c>
    </row>
    <row r="26" spans="1:19" ht="15.75" thickTop="1" x14ac:dyDescent="0.25">
      <c r="A26" s="250" t="s">
        <v>165</v>
      </c>
      <c r="B26" s="251"/>
      <c r="C26" s="252"/>
      <c r="D26" s="77">
        <f>D22-D23-D24+D25</f>
        <v>10471.308749588539</v>
      </c>
      <c r="E26" s="77">
        <f>E22-E23-E24+E25</f>
        <v>10242.739725558995</v>
      </c>
      <c r="F26" s="77">
        <f>F22-F23-F24+F25</f>
        <v>10043.128031124408</v>
      </c>
      <c r="G26" s="77">
        <f>G22-G23-G24+G25</f>
        <v>9832.8752270462865</v>
      </c>
      <c r="H26" s="77">
        <f>H22-H23-H24+H25</f>
        <v>9733.9673987302904</v>
      </c>
    </row>
    <row r="27" spans="1:19" x14ac:dyDescent="0.25">
      <c r="A27" s="18" t="s">
        <v>8</v>
      </c>
      <c r="B27" s="99"/>
      <c r="C27" s="67"/>
      <c r="D27" s="253">
        <f>D13</f>
        <v>0.28000000000000003</v>
      </c>
      <c r="E27" s="253">
        <f>E13</f>
        <v>0.28000000000000003</v>
      </c>
      <c r="F27" s="253">
        <f>F13</f>
        <v>0.28000000000000003</v>
      </c>
      <c r="G27" s="253">
        <f>G13</f>
        <v>0.28000000000000003</v>
      </c>
      <c r="H27" s="253">
        <f>H13</f>
        <v>0.28000000000000003</v>
      </c>
    </row>
    <row r="28" spans="1:19" x14ac:dyDescent="0.25">
      <c r="A28" s="18" t="s">
        <v>57</v>
      </c>
      <c r="B28" s="99"/>
      <c r="C28" s="67"/>
      <c r="D28" s="67">
        <f>D26*D27</f>
        <v>2931.9664498847915</v>
      </c>
      <c r="E28" s="67">
        <f t="shared" ref="E28:H28" si="1">E26*E27</f>
        <v>2867.9671231565189</v>
      </c>
      <c r="F28" s="67">
        <f t="shared" si="1"/>
        <v>2812.0758487148346</v>
      </c>
      <c r="G28" s="67">
        <f t="shared" si="1"/>
        <v>2753.2050635729606</v>
      </c>
      <c r="H28" s="67">
        <f t="shared" si="1"/>
        <v>2725.5108716444815</v>
      </c>
    </row>
    <row r="29" spans="1:19" x14ac:dyDescent="0.25">
      <c r="A29" s="18" t="s">
        <v>228</v>
      </c>
      <c r="B29" s="99"/>
      <c r="C29" s="67"/>
      <c r="D29" s="67">
        <f>D16-D7</f>
        <v>-1513.0703163852504</v>
      </c>
      <c r="E29" s="67">
        <f>E16-E7</f>
        <v>-1532.8445285248708</v>
      </c>
      <c r="F29" s="67">
        <f>F16-F7</f>
        <v>-1540.6423801172205</v>
      </c>
      <c r="G29" s="67">
        <f>G16-G7</f>
        <v>-1537.0746724962664</v>
      </c>
      <c r="H29" s="67">
        <f>H16-H7</f>
        <v>-1487.6510557323527</v>
      </c>
    </row>
    <row r="30" spans="1:19" x14ac:dyDescent="0.25">
      <c r="A30" s="39" t="s">
        <v>166</v>
      </c>
      <c r="B30" s="99"/>
      <c r="C30" s="78"/>
      <c r="D30" s="67">
        <f>D28+D29</f>
        <v>1418.8961334995411</v>
      </c>
      <c r="E30" s="67">
        <f t="shared" ref="E30:H30" si="2">E28+E29</f>
        <v>1335.1225946316481</v>
      </c>
      <c r="F30" s="67">
        <f t="shared" si="2"/>
        <v>1271.4334685976141</v>
      </c>
      <c r="G30" s="67">
        <f t="shared" si="2"/>
        <v>1216.1303910766942</v>
      </c>
      <c r="H30" s="67">
        <f t="shared" si="2"/>
        <v>1237.8598159121289</v>
      </c>
    </row>
    <row r="31" spans="1:19" ht="35.1" customHeight="1" x14ac:dyDescent="0.35">
      <c r="A31" s="223" t="s">
        <v>167</v>
      </c>
      <c r="B31" s="224"/>
      <c r="C31" s="225"/>
      <c r="D31" s="254"/>
      <c r="E31" s="254"/>
      <c r="F31" s="254"/>
      <c r="G31" s="254"/>
      <c r="H31" s="254"/>
      <c r="I31" s="50"/>
      <c r="J31" s="50"/>
    </row>
    <row r="32" spans="1:19" x14ac:dyDescent="0.25">
      <c r="A32" s="14"/>
      <c r="B32" s="14"/>
      <c r="C32" s="14"/>
      <c r="D32" s="255">
        <f>G32-365</f>
        <v>43921</v>
      </c>
      <c r="E32" s="279">
        <f>G32-E34</f>
        <v>44104</v>
      </c>
      <c r="F32" s="280">
        <f>G32-F34</f>
        <v>44138</v>
      </c>
      <c r="G32" s="280">
        <f>DATE(LEFT(E4,4),3,31)</f>
        <v>44286</v>
      </c>
      <c r="H32" s="279">
        <f>J32-H34</f>
        <v>44469</v>
      </c>
      <c r="I32" s="280">
        <f>J32-I34</f>
        <v>44503</v>
      </c>
      <c r="J32" s="280">
        <f>G32+365</f>
        <v>44651</v>
      </c>
      <c r="K32" s="279">
        <f>M32-K34</f>
        <v>44834</v>
      </c>
      <c r="L32" s="280">
        <f>M32-L34</f>
        <v>44868</v>
      </c>
      <c r="M32" s="280">
        <f>J32+365</f>
        <v>45016</v>
      </c>
      <c r="N32" s="279">
        <f>P32-N34</f>
        <v>45199</v>
      </c>
      <c r="O32" s="280">
        <f>P32-O34</f>
        <v>45233</v>
      </c>
      <c r="P32" s="280">
        <f>M32+365</f>
        <v>45381</v>
      </c>
      <c r="Q32" s="279">
        <f>S32-Q34</f>
        <v>45564</v>
      </c>
      <c r="R32" s="281">
        <f>S32-R34</f>
        <v>45598</v>
      </c>
      <c r="S32" s="280">
        <f>P32+365</f>
        <v>45746</v>
      </c>
    </row>
    <row r="33" spans="1:19" x14ac:dyDescent="0.25">
      <c r="A33" s="106" t="s">
        <v>168</v>
      </c>
      <c r="B33" s="108"/>
      <c r="C33" s="108"/>
      <c r="D33" s="256">
        <f t="shared" ref="D33:S33" si="3">YEAR(D32)+(MONTH(D32)&gt;3)</f>
        <v>2020</v>
      </c>
      <c r="E33" s="256">
        <f t="shared" si="3"/>
        <v>2021</v>
      </c>
      <c r="F33" s="256">
        <f t="shared" si="3"/>
        <v>2021</v>
      </c>
      <c r="G33" s="256">
        <f t="shared" si="3"/>
        <v>2021</v>
      </c>
      <c r="H33" s="256">
        <f t="shared" si="3"/>
        <v>2022</v>
      </c>
      <c r="I33" s="256">
        <f t="shared" si="3"/>
        <v>2022</v>
      </c>
      <c r="J33" s="256">
        <f t="shared" si="3"/>
        <v>2022</v>
      </c>
      <c r="K33" s="256">
        <f t="shared" si="3"/>
        <v>2023</v>
      </c>
      <c r="L33" s="256">
        <f t="shared" si="3"/>
        <v>2023</v>
      </c>
      <c r="M33" s="256">
        <f t="shared" si="3"/>
        <v>2023</v>
      </c>
      <c r="N33" s="256">
        <f t="shared" si="3"/>
        <v>2024</v>
      </c>
      <c r="O33" s="256">
        <f t="shared" si="3"/>
        <v>2024</v>
      </c>
      <c r="P33" s="256">
        <f t="shared" si="3"/>
        <v>2024</v>
      </c>
      <c r="Q33" s="256">
        <f t="shared" si="3"/>
        <v>2025</v>
      </c>
      <c r="R33" s="256">
        <f t="shared" si="3"/>
        <v>2025</v>
      </c>
      <c r="S33" s="256">
        <f t="shared" si="3"/>
        <v>2025</v>
      </c>
    </row>
    <row r="34" spans="1:19" x14ac:dyDescent="0.25">
      <c r="A34" s="106" t="s">
        <v>169</v>
      </c>
      <c r="B34" s="108"/>
      <c r="C34" s="108"/>
      <c r="D34" s="257">
        <v>0</v>
      </c>
      <c r="E34" s="257">
        <v>182</v>
      </c>
      <c r="F34" s="257">
        <v>148</v>
      </c>
      <c r="G34" s="257">
        <v>0</v>
      </c>
      <c r="H34" s="257">
        <v>182</v>
      </c>
      <c r="I34" s="257">
        <v>148</v>
      </c>
      <c r="J34" s="257">
        <v>0</v>
      </c>
      <c r="K34" s="257">
        <v>182</v>
      </c>
      <c r="L34" s="257">
        <v>148</v>
      </c>
      <c r="M34" s="257">
        <v>0</v>
      </c>
      <c r="N34" s="257">
        <v>182</v>
      </c>
      <c r="O34" s="257">
        <v>148</v>
      </c>
      <c r="P34" s="257">
        <v>0</v>
      </c>
      <c r="Q34" s="257">
        <v>182</v>
      </c>
      <c r="R34" s="257">
        <v>148</v>
      </c>
      <c r="S34" s="257">
        <v>0</v>
      </c>
    </row>
    <row r="35" spans="1:19" x14ac:dyDescent="0.25">
      <c r="A35" s="105" t="s">
        <v>222</v>
      </c>
      <c r="B35" s="108"/>
      <c r="C35" s="108"/>
      <c r="D35" s="102">
        <f>365-D34</f>
        <v>365</v>
      </c>
      <c r="E35" s="102">
        <f t="shared" ref="E35:S35" si="4">365-E34</f>
        <v>183</v>
      </c>
      <c r="F35" s="102">
        <f t="shared" si="4"/>
        <v>217</v>
      </c>
      <c r="G35" s="102">
        <f t="shared" si="4"/>
        <v>365</v>
      </c>
      <c r="H35" s="102">
        <f t="shared" si="4"/>
        <v>183</v>
      </c>
      <c r="I35" s="102">
        <f t="shared" si="4"/>
        <v>217</v>
      </c>
      <c r="J35" s="102">
        <f t="shared" si="4"/>
        <v>365</v>
      </c>
      <c r="K35" s="102">
        <f t="shared" si="4"/>
        <v>183</v>
      </c>
      <c r="L35" s="102">
        <f t="shared" si="4"/>
        <v>217</v>
      </c>
      <c r="M35" s="102">
        <f t="shared" si="4"/>
        <v>365</v>
      </c>
      <c r="N35" s="102">
        <f t="shared" si="4"/>
        <v>183</v>
      </c>
      <c r="O35" s="102">
        <f t="shared" si="4"/>
        <v>217</v>
      </c>
      <c r="P35" s="102">
        <f t="shared" si="4"/>
        <v>365</v>
      </c>
      <c r="Q35" s="102">
        <f t="shared" si="4"/>
        <v>183</v>
      </c>
      <c r="R35" s="102">
        <f t="shared" si="4"/>
        <v>217</v>
      </c>
      <c r="S35" s="102">
        <f t="shared" si="4"/>
        <v>365</v>
      </c>
    </row>
    <row r="36" spans="1:19" x14ac:dyDescent="0.25">
      <c r="A36" s="106" t="s">
        <v>170</v>
      </c>
      <c r="B36" s="108"/>
      <c r="C36" s="108"/>
      <c r="D36" s="102">
        <f>D35+365*(D33-$D$33-1)</f>
        <v>0</v>
      </c>
      <c r="E36" s="102">
        <f t="shared" ref="E36:G36" si="5">E35+365*(E33-$D$33-1)</f>
        <v>183</v>
      </c>
      <c r="F36" s="102">
        <f t="shared" si="5"/>
        <v>217</v>
      </c>
      <c r="G36" s="102">
        <f t="shared" si="5"/>
        <v>365</v>
      </c>
      <c r="H36" s="102">
        <f t="shared" ref="H36" si="6">H35+365*(H33-$D$33-1)</f>
        <v>548</v>
      </c>
      <c r="I36" s="102">
        <f t="shared" ref="I36" si="7">I35+365*(I33-$D$33-1)</f>
        <v>582</v>
      </c>
      <c r="J36" s="102">
        <f t="shared" ref="J36" si="8">J35+365*(J33-$D$33-1)</f>
        <v>730</v>
      </c>
      <c r="K36" s="102">
        <f t="shared" ref="K36" si="9">K35+365*(K33-$D$33-1)</f>
        <v>913</v>
      </c>
      <c r="L36" s="102">
        <f t="shared" ref="L36" si="10">L35+365*(L33-$D$33-1)</f>
        <v>947</v>
      </c>
      <c r="M36" s="102">
        <f t="shared" ref="M36" si="11">M35+365*(M33-$D$33-1)</f>
        <v>1095</v>
      </c>
      <c r="N36" s="102">
        <f t="shared" ref="N36" si="12">N35+365*(N33-$D$33-1)</f>
        <v>1278</v>
      </c>
      <c r="O36" s="102">
        <f t="shared" ref="O36" si="13">O35+365*(O33-$D$33-1)</f>
        <v>1312</v>
      </c>
      <c r="P36" s="102">
        <f t="shared" ref="P36" si="14">P35+365*(P33-$D$33-1)</f>
        <v>1460</v>
      </c>
      <c r="Q36" s="102">
        <f t="shared" ref="Q36" si="15">Q35+365*(Q33-$D$33-1)</f>
        <v>1643</v>
      </c>
      <c r="R36" s="102">
        <f t="shared" ref="R36" si="16">R35+365*(R33-$D$33-1)</f>
        <v>1677</v>
      </c>
      <c r="S36" s="102">
        <f t="shared" ref="S36" si="17">S35+365*(S33-$D$33-1)</f>
        <v>1825</v>
      </c>
    </row>
    <row r="37" spans="1:19" x14ac:dyDescent="0.25">
      <c r="A37" s="106" t="s">
        <v>171</v>
      </c>
      <c r="B37" s="108"/>
      <c r="C37" s="108"/>
      <c r="D37" s="258">
        <f>(1+$C$5)^-(D36/365)</f>
        <v>1</v>
      </c>
      <c r="E37" s="258">
        <f t="shared" ref="E37:S37" si="18">(1+$C$5)^-(E36/365)</f>
        <v>0.97784464308304808</v>
      </c>
      <c r="F37" s="258">
        <f t="shared" si="18"/>
        <v>0.97378274664772435</v>
      </c>
      <c r="G37" s="258">
        <f t="shared" si="18"/>
        <v>0.95629721717509797</v>
      </c>
      <c r="H37" s="258">
        <f t="shared" si="18"/>
        <v>0.93511011100989572</v>
      </c>
      <c r="I37" s="258">
        <f t="shared" si="18"/>
        <v>0.93122573075234216</v>
      </c>
      <c r="J37" s="258">
        <f t="shared" si="18"/>
        <v>0.91450436757683651</v>
      </c>
      <c r="K37" s="258">
        <f t="shared" si="18"/>
        <v>0.89424319691106036</v>
      </c>
      <c r="L37" s="258">
        <f t="shared" si="18"/>
        <v>0.89052857488031201</v>
      </c>
      <c r="M37" s="258">
        <f t="shared" si="18"/>
        <v>0.87453798180820153</v>
      </c>
      <c r="N37" s="258">
        <f t="shared" si="18"/>
        <v>0.85516228068381006</v>
      </c>
      <c r="O37" s="258">
        <f t="shared" si="18"/>
        <v>0.85160999797294823</v>
      </c>
      <c r="P37" s="258">
        <f t="shared" si="18"/>
        <v>0.83631823831710961</v>
      </c>
      <c r="Q37" s="258">
        <f t="shared" si="18"/>
        <v>0.81778930925103765</v>
      </c>
      <c r="R37" s="258">
        <f t="shared" si="18"/>
        <v>0.81439227118002111</v>
      </c>
      <c r="S37" s="258">
        <f t="shared" si="18"/>
        <v>0.79976880397543226</v>
      </c>
    </row>
    <row r="38" spans="1:19" ht="24.95" customHeight="1" x14ac:dyDescent="0.25">
      <c r="A38" s="220" t="s">
        <v>224</v>
      </c>
      <c r="B38" s="127"/>
      <c r="C38" s="192"/>
      <c r="D38" s="127"/>
      <c r="E38" s="40"/>
      <c r="F38" s="40"/>
      <c r="G38" s="40"/>
      <c r="H38" s="40"/>
      <c r="I38" s="40"/>
      <c r="J38" s="40"/>
      <c r="K38" s="40"/>
      <c r="L38" s="40"/>
      <c r="M38" s="40"/>
      <c r="N38" s="40"/>
      <c r="O38" s="40"/>
      <c r="P38" s="40"/>
      <c r="Q38" s="40"/>
      <c r="R38" s="40"/>
      <c r="S38" s="127"/>
    </row>
    <row r="39" spans="1:19" x14ac:dyDescent="0.25">
      <c r="A39" s="106" t="s">
        <v>225</v>
      </c>
      <c r="B39" s="108"/>
      <c r="C39" s="108"/>
      <c r="D39" s="258"/>
      <c r="E39" s="259">
        <f>E37/G37</f>
        <v>1.0225321432719434</v>
      </c>
      <c r="F39" s="284">
        <f>F37/G37</f>
        <v>1.0182846181695253</v>
      </c>
      <c r="G39" s="284">
        <f>G37/G37</f>
        <v>1</v>
      </c>
      <c r="H39" s="284">
        <f>H37/J37</f>
        <v>1.0225321432719434</v>
      </c>
      <c r="I39" s="284">
        <f>I37/J37</f>
        <v>1.0182846181695253</v>
      </c>
      <c r="J39" s="284">
        <f>J37/J37</f>
        <v>1</v>
      </c>
      <c r="K39" s="284">
        <f>K37/M37</f>
        <v>1.0225321432719436</v>
      </c>
      <c r="L39" s="284">
        <f>L37/M37</f>
        <v>1.0182846181695255</v>
      </c>
      <c r="M39" s="284">
        <f>M37/M37</f>
        <v>1</v>
      </c>
      <c r="N39" s="284">
        <f t="shared" ref="N39" si="19">N37/P37</f>
        <v>1.0225321432719434</v>
      </c>
      <c r="O39" s="284">
        <f>O37/P37</f>
        <v>1.0182846181695255</v>
      </c>
      <c r="P39" s="284">
        <f>P37/P37</f>
        <v>1</v>
      </c>
      <c r="Q39" s="284">
        <f>Q37/S37</f>
        <v>1.0225321432719436</v>
      </c>
      <c r="R39" s="286">
        <f>R37/S37</f>
        <v>1.0182846181695255</v>
      </c>
      <c r="S39" s="282">
        <f>S37/S37</f>
        <v>1</v>
      </c>
    </row>
    <row r="40" spans="1:19" x14ac:dyDescent="0.25">
      <c r="A40" s="106" t="s">
        <v>172</v>
      </c>
      <c r="B40" s="108"/>
      <c r="C40" s="108"/>
      <c r="D40" s="108"/>
      <c r="E40" s="147" t="b">
        <f>ROUND(TIMING!$C$19-E39,15)=0</f>
        <v>1</v>
      </c>
      <c r="F40" s="283" t="b">
        <f>ROUND(TIMING!$C$20-F39,15)=0</f>
        <v>1</v>
      </c>
      <c r="G40" s="283" t="b">
        <f>G39=1</f>
        <v>1</v>
      </c>
      <c r="H40" s="283" t="b">
        <f>ROUND(TIMING!$C$19-H39,15)=0</f>
        <v>1</v>
      </c>
      <c r="I40" s="283" t="b">
        <f>ROUND(TIMING!$C$20-I39,15)=0</f>
        <v>1</v>
      </c>
      <c r="J40" s="283" t="b">
        <f>J39=1</f>
        <v>1</v>
      </c>
      <c r="K40" s="283" t="b">
        <f>ROUND(TIMING!$C$19-K39,15)=0</f>
        <v>1</v>
      </c>
      <c r="L40" s="283" t="b">
        <f>ROUND(TIMING!$C$20-L39,15)=0</f>
        <v>1</v>
      </c>
      <c r="M40" s="283" t="b">
        <f>M39=1</f>
        <v>1</v>
      </c>
      <c r="N40" s="283" t="b">
        <f>ROUND(TIMING!$C$19-N39,15)=0</f>
        <v>1</v>
      </c>
      <c r="O40" s="283" t="b">
        <f>ROUND(TIMING!$C$20-O39,15)=0</f>
        <v>1</v>
      </c>
      <c r="P40" s="283" t="b">
        <f>P39=1</f>
        <v>1</v>
      </c>
      <c r="Q40" s="283" t="b">
        <f>ROUND(TIMING!$C$19-Q39,15)=0</f>
        <v>1</v>
      </c>
      <c r="R40" s="285" t="b">
        <f>ROUND(TIMING!$C$20-R39,15)=0</f>
        <v>1</v>
      </c>
      <c r="S40" s="283" t="b">
        <f>S39=1</f>
        <v>1</v>
      </c>
    </row>
    <row r="41" spans="1:19" ht="24.95" customHeight="1" x14ac:dyDescent="0.25">
      <c r="A41" s="191"/>
      <c r="B41" s="127"/>
      <c r="C41" t="str">
        <f>"PV at " &amp; TEXT(D32,"dd.mm.yy")</f>
        <v>PV at 31.03.20</v>
      </c>
      <c r="D41" s="194"/>
      <c r="E41" s="194"/>
      <c r="F41" s="194"/>
      <c r="G41" s="194"/>
      <c r="H41" s="194"/>
      <c r="I41" s="194"/>
      <c r="J41" s="194"/>
      <c r="K41" s="194"/>
      <c r="L41" s="194"/>
      <c r="M41" s="194"/>
      <c r="N41" s="194"/>
      <c r="O41" s="194"/>
      <c r="P41" s="194"/>
      <c r="Q41" s="194"/>
      <c r="R41" s="194"/>
      <c r="S41" s="194"/>
    </row>
    <row r="42" spans="1:19" x14ac:dyDescent="0.25">
      <c r="A42" s="18" t="s">
        <v>173</v>
      </c>
      <c r="B42" s="106"/>
      <c r="C42" s="306">
        <f>SUMPRODUCT($D42:$S42,$D$37:$S$37)</f>
        <v>154129.87085083389</v>
      </c>
      <c r="D42" s="67"/>
      <c r="E42" s="67"/>
      <c r="F42" s="306">
        <f>D8</f>
        <v>33258.712663227125</v>
      </c>
      <c r="G42" s="67"/>
      <c r="H42" s="67"/>
      <c r="I42" s="306">
        <f>E8</f>
        <v>33907.327888787833</v>
      </c>
      <c r="J42" s="67"/>
      <c r="K42" s="67"/>
      <c r="L42" s="306">
        <f>F8</f>
        <v>34593.885463633924</v>
      </c>
      <c r="M42" s="67"/>
      <c r="N42" s="67"/>
      <c r="O42" s="306">
        <f>G8</f>
        <v>35285.763172906605</v>
      </c>
      <c r="P42" s="67"/>
      <c r="Q42" s="67"/>
      <c r="R42" s="306">
        <f>H8</f>
        <v>35991.478436364734</v>
      </c>
      <c r="S42" s="67"/>
    </row>
    <row r="43" spans="1:19" x14ac:dyDescent="0.25">
      <c r="A43" s="79" t="s">
        <v>174</v>
      </c>
      <c r="B43" s="106"/>
      <c r="C43" s="306">
        <f t="shared" ref="C43:C52" si="20">SUMPRODUCT($D43:$S43,$D$37:$S$37)</f>
        <v>-56474.342127196243</v>
      </c>
      <c r="D43" s="67"/>
      <c r="E43" s="306">
        <f>-D9</f>
        <v>-11823.138001241525</v>
      </c>
      <c r="F43" s="67"/>
      <c r="G43" s="67"/>
      <c r="H43" s="306">
        <f>-E9</f>
        <v>-12215.64195402153</v>
      </c>
      <c r="I43" s="67"/>
      <c r="J43" s="67"/>
      <c r="K43" s="306">
        <f>-F9</f>
        <v>-12625.159114988157</v>
      </c>
      <c r="L43" s="67"/>
      <c r="M43" s="67"/>
      <c r="N43" s="306">
        <f>-G9</f>
        <v>-13063.733466005098</v>
      </c>
      <c r="O43" s="67"/>
      <c r="P43" s="67"/>
      <c r="Q43" s="306">
        <f>-H9</f>
        <v>-13485.875623804186</v>
      </c>
      <c r="R43" s="67"/>
      <c r="S43" s="67"/>
    </row>
    <row r="44" spans="1:19" x14ac:dyDescent="0.25">
      <c r="A44" s="79" t="s">
        <v>175</v>
      </c>
      <c r="B44" s="106"/>
      <c r="C44" s="306">
        <f t="shared" si="20"/>
        <v>-75817.543132282357</v>
      </c>
      <c r="D44" s="67"/>
      <c r="E44" s="306">
        <f>-D14</f>
        <v>-18050.3141257922</v>
      </c>
      <c r="F44" s="67"/>
      <c r="G44" s="67"/>
      <c r="H44" s="306">
        <f>-E14</f>
        <v>-17941.493243003944</v>
      </c>
      <c r="I44" s="67"/>
      <c r="J44" s="67"/>
      <c r="K44" s="306">
        <f>-F14</f>
        <v>-17796.759119063441</v>
      </c>
      <c r="L44" s="67"/>
      <c r="M44" s="67"/>
      <c r="N44" s="306">
        <f>-G14</f>
        <v>-15710.84150223012</v>
      </c>
      <c r="O44" s="67"/>
      <c r="P44" s="67"/>
      <c r="Q44" s="306">
        <f>-H14</f>
        <v>-14722.518947443514</v>
      </c>
      <c r="R44" s="67"/>
      <c r="S44" s="67"/>
    </row>
    <row r="45" spans="1:19" x14ac:dyDescent="0.25">
      <c r="A45" s="79" t="s">
        <v>176</v>
      </c>
      <c r="B45" s="106"/>
      <c r="C45" s="306">
        <f t="shared" si="20"/>
        <v>0</v>
      </c>
      <c r="D45" s="67"/>
      <c r="E45" s="67"/>
      <c r="F45" s="67"/>
      <c r="G45" s="306">
        <f>-D11</f>
        <v>0</v>
      </c>
      <c r="H45" s="67"/>
      <c r="I45" s="67"/>
      <c r="J45" s="67">
        <f>-E11</f>
        <v>0</v>
      </c>
      <c r="K45" s="67"/>
      <c r="L45" s="67"/>
      <c r="M45" s="306">
        <f>-F11</f>
        <v>0</v>
      </c>
      <c r="N45" s="67"/>
      <c r="O45" s="67"/>
      <c r="P45" s="306">
        <f>-G11</f>
        <v>0</v>
      </c>
      <c r="Q45" s="67"/>
      <c r="R45" s="67"/>
      <c r="S45" s="67">
        <f>-H11</f>
        <v>0</v>
      </c>
    </row>
    <row r="46" spans="1:19" ht="15" customHeight="1" x14ac:dyDescent="0.25">
      <c r="A46" s="79" t="s">
        <v>177</v>
      </c>
      <c r="B46" s="106"/>
      <c r="C46" s="306">
        <f>SUMPRODUCT($D46:$S46,$D$37:$S$37)</f>
        <v>5017.2534315497724</v>
      </c>
      <c r="D46" s="67"/>
      <c r="E46" s="83"/>
      <c r="F46" s="67"/>
      <c r="G46" s="306">
        <f>D15</f>
        <v>1102.1688492000342</v>
      </c>
      <c r="H46" s="83"/>
      <c r="I46" s="67"/>
      <c r="J46" s="306">
        <f>E15</f>
        <v>1124.212226184035</v>
      </c>
      <c r="K46" s="83"/>
      <c r="L46" s="83"/>
      <c r="M46" s="306">
        <f>F15</f>
        <v>1146.6964707077157</v>
      </c>
      <c r="N46" s="67"/>
      <c r="O46" s="67"/>
      <c r="P46" s="306">
        <f>G15</f>
        <v>1169.63040012187</v>
      </c>
      <c r="Q46" s="67"/>
      <c r="R46" s="67"/>
      <c r="S46" s="67">
        <f>H15</f>
        <v>1193.0230081243076</v>
      </c>
    </row>
    <row r="47" spans="1:19" ht="15" customHeight="1" x14ac:dyDescent="0.25">
      <c r="A47" s="79" t="s">
        <v>178</v>
      </c>
      <c r="B47" s="106"/>
      <c r="C47" s="306">
        <f t="shared" si="20"/>
        <v>-5825.2147131764814</v>
      </c>
      <c r="D47" s="67"/>
      <c r="E47" s="306">
        <f>-D30</f>
        <v>-1418.8961334995411</v>
      </c>
      <c r="F47" s="67"/>
      <c r="G47" s="67"/>
      <c r="H47" s="306">
        <f>-E30</f>
        <v>-1335.1225946316481</v>
      </c>
      <c r="I47" s="67"/>
      <c r="J47" s="67"/>
      <c r="K47" s="306">
        <f>-F30</f>
        <v>-1271.4334685976141</v>
      </c>
      <c r="L47" s="67"/>
      <c r="M47" s="67"/>
      <c r="N47" s="306">
        <f>-G30</f>
        <v>-1216.1303910766942</v>
      </c>
      <c r="O47" s="67"/>
      <c r="P47" s="67"/>
      <c r="Q47" s="306">
        <f>-H30</f>
        <v>-1237.8598159121289</v>
      </c>
      <c r="R47" s="67"/>
      <c r="S47" s="67"/>
    </row>
    <row r="48" spans="1:19" ht="15" customHeight="1" x14ac:dyDescent="0.25">
      <c r="A48" s="79" t="s">
        <v>179</v>
      </c>
      <c r="B48" s="106"/>
      <c r="C48" s="306">
        <f t="shared" si="20"/>
        <v>0</v>
      </c>
      <c r="D48" s="306">
        <f>-C18</f>
        <v>0</v>
      </c>
      <c r="E48" s="67"/>
      <c r="F48" s="67"/>
      <c r="G48" s="67"/>
      <c r="H48" s="67"/>
      <c r="I48" s="67"/>
      <c r="J48" s="67"/>
      <c r="K48" s="67"/>
      <c r="L48" s="67"/>
      <c r="M48" s="67"/>
      <c r="N48" s="67"/>
      <c r="O48" s="67"/>
      <c r="P48" s="67"/>
      <c r="Q48" s="67"/>
      <c r="R48" s="67"/>
      <c r="S48" s="67"/>
    </row>
    <row r="49" spans="1:19" ht="15" customHeight="1" x14ac:dyDescent="0.25">
      <c r="A49" s="18" t="s">
        <v>180</v>
      </c>
      <c r="B49" s="106"/>
      <c r="C49" s="306">
        <f t="shared" si="20"/>
        <v>21030.024309728593</v>
      </c>
      <c r="D49" s="78">
        <f t="shared" ref="D49:S49" si="21">SUM(D42:D48)</f>
        <v>0</v>
      </c>
      <c r="E49" s="306">
        <f t="shared" si="21"/>
        <v>-31292.348260533265</v>
      </c>
      <c r="F49" s="306">
        <f t="shared" si="21"/>
        <v>33258.712663227125</v>
      </c>
      <c r="G49" s="306">
        <f t="shared" si="21"/>
        <v>1102.1688492000342</v>
      </c>
      <c r="H49" s="67">
        <f t="shared" si="21"/>
        <v>-31492.257791657124</v>
      </c>
      <c r="I49" s="67">
        <f t="shared" si="21"/>
        <v>33907.327888787833</v>
      </c>
      <c r="J49" s="306">
        <f t="shared" si="21"/>
        <v>1124.212226184035</v>
      </c>
      <c r="K49" s="67">
        <f t="shared" si="21"/>
        <v>-31693.351702649212</v>
      </c>
      <c r="L49" s="67">
        <f t="shared" si="21"/>
        <v>34593.885463633924</v>
      </c>
      <c r="M49" s="67">
        <f t="shared" si="21"/>
        <v>1146.6964707077157</v>
      </c>
      <c r="N49" s="67">
        <f t="shared" si="21"/>
        <v>-29990.705359311913</v>
      </c>
      <c r="O49" s="67">
        <f t="shared" si="21"/>
        <v>35285.763172906605</v>
      </c>
      <c r="P49" s="67">
        <f t="shared" si="21"/>
        <v>1169.63040012187</v>
      </c>
      <c r="Q49" s="67">
        <f t="shared" si="21"/>
        <v>-29446.254387159828</v>
      </c>
      <c r="R49" s="306">
        <f t="shared" si="21"/>
        <v>35991.478436364734</v>
      </c>
      <c r="S49" s="78">
        <f t="shared" si="21"/>
        <v>1193.0230081243076</v>
      </c>
    </row>
    <row r="50" spans="1:19" ht="15" customHeight="1" x14ac:dyDescent="0.25">
      <c r="A50" s="79" t="s">
        <v>181</v>
      </c>
      <c r="B50" s="106"/>
      <c r="C50" s="306">
        <f t="shared" si="20"/>
        <v>-267783.02433359146</v>
      </c>
      <c r="D50" s="271">
        <f>-D6-D7</f>
        <v>-267783.02433359146</v>
      </c>
      <c r="E50" s="102"/>
      <c r="F50" s="67"/>
      <c r="G50" s="67"/>
      <c r="H50" s="67"/>
      <c r="I50" s="67"/>
      <c r="J50" s="67"/>
      <c r="K50" s="67"/>
      <c r="L50" s="67"/>
      <c r="M50" s="67"/>
      <c r="N50" s="67"/>
      <c r="O50" s="67"/>
      <c r="P50" s="67"/>
      <c r="Q50" s="67"/>
      <c r="R50" s="67"/>
      <c r="S50" s="102"/>
    </row>
    <row r="51" spans="1:19" ht="15" customHeight="1" x14ac:dyDescent="0.25">
      <c r="A51" s="79" t="s">
        <v>182</v>
      </c>
      <c r="B51" s="106"/>
      <c r="C51" s="306">
        <f t="shared" si="20"/>
        <v>246753.00002386273</v>
      </c>
      <c r="D51" s="226"/>
      <c r="E51" s="226"/>
      <c r="F51" s="67"/>
      <c r="G51" s="67"/>
      <c r="H51" s="67"/>
      <c r="I51" s="67"/>
      <c r="J51" s="67"/>
      <c r="K51" s="67"/>
      <c r="L51" s="67"/>
      <c r="M51" s="67"/>
      <c r="N51" s="67"/>
      <c r="O51" s="67"/>
      <c r="P51" s="67"/>
      <c r="Q51" s="67"/>
      <c r="R51" s="67"/>
      <c r="S51" s="226">
        <f>H17+H16</f>
        <v>308530.41378623544</v>
      </c>
    </row>
    <row r="52" spans="1:19" x14ac:dyDescent="0.25">
      <c r="A52" s="79" t="s">
        <v>183</v>
      </c>
      <c r="B52" s="106"/>
      <c r="C52" s="307">
        <f t="shared" si="20"/>
        <v>-1.4551915228366852E-10</v>
      </c>
      <c r="D52" s="272">
        <f>SUM(D49:D51)</f>
        <v>-267783.02433359146</v>
      </c>
      <c r="E52" s="67">
        <f t="shared" ref="E52:S52" si="22">SUM(E49:E51)</f>
        <v>-31292.348260533265</v>
      </c>
      <c r="F52" s="67">
        <f t="shared" si="22"/>
        <v>33258.712663227125</v>
      </c>
      <c r="G52" s="67">
        <f t="shared" si="22"/>
        <v>1102.1688492000342</v>
      </c>
      <c r="H52" s="67">
        <f t="shared" si="22"/>
        <v>-31492.257791657124</v>
      </c>
      <c r="I52" s="67">
        <f t="shared" si="22"/>
        <v>33907.327888787833</v>
      </c>
      <c r="J52" s="67">
        <f t="shared" si="22"/>
        <v>1124.212226184035</v>
      </c>
      <c r="K52" s="67">
        <f t="shared" si="22"/>
        <v>-31693.351702649212</v>
      </c>
      <c r="L52" s="67">
        <f t="shared" si="22"/>
        <v>34593.885463633924</v>
      </c>
      <c r="M52" s="67">
        <f t="shared" si="22"/>
        <v>1146.6964707077157</v>
      </c>
      <c r="N52" s="67">
        <f t="shared" si="22"/>
        <v>-29990.705359311913</v>
      </c>
      <c r="O52" s="67">
        <f t="shared" si="22"/>
        <v>35285.763172906605</v>
      </c>
      <c r="P52" s="67">
        <f t="shared" si="22"/>
        <v>1169.63040012187</v>
      </c>
      <c r="Q52" s="67">
        <f t="shared" si="22"/>
        <v>-29446.254387159828</v>
      </c>
      <c r="R52" s="67">
        <f t="shared" si="22"/>
        <v>35991.478436364734</v>
      </c>
      <c r="S52" s="67">
        <f t="shared" si="22"/>
        <v>309723.43679435976</v>
      </c>
    </row>
    <row r="53" spans="1:19" ht="39.950000000000003" customHeight="1" x14ac:dyDescent="0.35">
      <c r="A53" s="208" t="s">
        <v>81</v>
      </c>
      <c r="B53" s="40"/>
      <c r="C53" s="40"/>
      <c r="D53" s="152"/>
      <c r="E53" s="152"/>
      <c r="F53" s="152"/>
      <c r="G53" s="152"/>
      <c r="H53" s="152"/>
      <c r="I53" s="152"/>
      <c r="J53" s="152"/>
      <c r="K53" s="152"/>
      <c r="L53" s="152"/>
      <c r="M53" s="152"/>
      <c r="N53" s="152"/>
      <c r="O53" s="152"/>
      <c r="P53" s="152"/>
      <c r="Q53" s="152"/>
      <c r="R53" s="152"/>
      <c r="S53" s="152"/>
    </row>
    <row r="54" spans="1:19" ht="24.95" customHeight="1" x14ac:dyDescent="0.25">
      <c r="A54" s="260"/>
      <c r="B54" s="80"/>
      <c r="C54" s="62" t="s">
        <v>64</v>
      </c>
    </row>
    <row r="55" spans="1:19" x14ac:dyDescent="0.25">
      <c r="A55" s="18" t="s">
        <v>184</v>
      </c>
      <c r="B55" s="106"/>
      <c r="C55" s="81">
        <f>XIRR(D52:S52,D32:S32)</f>
        <v>4.5699998736381531E-2</v>
      </c>
      <c r="D55" s="70"/>
      <c r="E55" s="70"/>
      <c r="F55" s="70"/>
      <c r="G55" s="70"/>
      <c r="H55" s="70"/>
      <c r="I55" s="70"/>
      <c r="J55" s="70"/>
      <c r="K55" s="70"/>
      <c r="L55" s="70"/>
      <c r="M55" s="70"/>
      <c r="N55" s="70"/>
      <c r="O55" s="70"/>
      <c r="P55" s="70"/>
      <c r="Q55" s="70"/>
      <c r="R55" s="70"/>
      <c r="S55" s="70"/>
    </row>
    <row r="56" spans="1:19" x14ac:dyDescent="0.25">
      <c r="A56" s="18" t="s">
        <v>185</v>
      </c>
      <c r="B56" s="106"/>
      <c r="C56" s="82">
        <f>C55-C5</f>
        <v>-1.2636184668068928E-9</v>
      </c>
      <c r="D56" s="261"/>
      <c r="E56" s="261"/>
      <c r="F56" s="261"/>
      <c r="G56" s="261"/>
      <c r="H56" s="261"/>
      <c r="I56" s="261"/>
      <c r="J56" s="261"/>
      <c r="K56" s="261"/>
      <c r="L56" s="261"/>
      <c r="M56" s="261"/>
      <c r="N56" s="261"/>
      <c r="O56" s="261"/>
      <c r="P56" s="261"/>
      <c r="Q56" s="261"/>
      <c r="R56" s="261"/>
      <c r="S56" s="261"/>
    </row>
    <row r="57" spans="1:19" x14ac:dyDescent="0.25">
      <c r="A57" s="18" t="s">
        <v>189</v>
      </c>
      <c r="B57" s="106"/>
      <c r="C57" s="112">
        <f>XNPV($C$5,D52:S52,D32:S32)</f>
        <v>-1.4551915228366852E-10</v>
      </c>
      <c r="E57" s="84"/>
      <c r="O57" s="261"/>
    </row>
  </sheetData>
  <conditionalFormatting sqref="D50:S50 D42:E42 D46:D47 F46 I46 D45:F45 D43:D44 F47:G47 D49 H49:I49 H45:L45 G42:H42 J42:K42 F43:G44 I47:J47 K49:Q49 I43:J44 L47:M47 M42:N42 L43:M44 O47:P47 P42:Q42 N45:O46 Q45:S46 O43:P44 R43:S44 R47:S47 S42 S49">
    <cfRule type="expression" dxfId="29" priority="36">
      <formula>#REF!=0</formula>
    </cfRule>
  </conditionalFormatting>
  <conditionalFormatting sqref="D9:H9">
    <cfRule type="expression" dxfId="28" priority="34">
      <formula>#REF!=0</formula>
    </cfRule>
  </conditionalFormatting>
  <conditionalFormatting sqref="D6:H8">
    <cfRule type="expression" dxfId="27" priority="35">
      <formula>#REF!=0</formula>
    </cfRule>
  </conditionalFormatting>
  <conditionalFormatting sqref="D10:H10 D16:H18 D22:H23">
    <cfRule type="expression" dxfId="26" priority="33">
      <formula>#REF!=0</formula>
    </cfRule>
  </conditionalFormatting>
  <conditionalFormatting sqref="D11:H11 D13:H13">
    <cfRule type="expression" dxfId="25" priority="32">
      <formula>#REF!=0</formula>
    </cfRule>
  </conditionalFormatting>
  <conditionalFormatting sqref="D12:H12">
    <cfRule type="expression" dxfId="24" priority="31">
      <formula>#REF!=0</formula>
    </cfRule>
  </conditionalFormatting>
  <conditionalFormatting sqref="D43 F43:G43">
    <cfRule type="expression" dxfId="23" priority="30">
      <formula>#REF!=0</formula>
    </cfRule>
  </conditionalFormatting>
  <conditionalFormatting sqref="D24">
    <cfRule type="expression" dxfId="22" priority="25">
      <formula>#REF!=0</formula>
    </cfRule>
  </conditionalFormatting>
  <conditionalFormatting sqref="D25:D26 E26:H26">
    <cfRule type="expression" dxfId="21" priority="24">
      <formula>#REF!=0</formula>
    </cfRule>
  </conditionalFormatting>
  <conditionalFormatting sqref="D28">
    <cfRule type="expression" dxfId="20" priority="23">
      <formula>#REF!=0</formula>
    </cfRule>
  </conditionalFormatting>
  <conditionalFormatting sqref="E24:H24">
    <cfRule type="expression" dxfId="19" priority="21">
      <formula>#REF!=0</formula>
    </cfRule>
  </conditionalFormatting>
  <conditionalFormatting sqref="E25:H25">
    <cfRule type="expression" dxfId="18" priority="20">
      <formula>#REF!=0</formula>
    </cfRule>
  </conditionalFormatting>
  <conditionalFormatting sqref="E28:H28">
    <cfRule type="expression" dxfId="17" priority="19">
      <formula>#REF!=0</formula>
    </cfRule>
  </conditionalFormatting>
  <conditionalFormatting sqref="D5:H5">
    <cfRule type="expression" dxfId="16" priority="17">
      <formula>#REF!=0</formula>
    </cfRule>
  </conditionalFormatting>
  <conditionalFormatting sqref="D27:H27">
    <cfRule type="expression" dxfId="15" priority="18">
      <formula>#REF!=0</formula>
    </cfRule>
  </conditionalFormatting>
  <conditionalFormatting sqref="C5">
    <cfRule type="expression" dxfId="14" priority="16">
      <formula>#REF!=0</formula>
    </cfRule>
  </conditionalFormatting>
  <conditionalFormatting sqref="D29:D30">
    <cfRule type="expression" dxfId="13" priority="14">
      <formula>#REF!=0</formula>
    </cfRule>
  </conditionalFormatting>
  <conditionalFormatting sqref="C57">
    <cfRule type="expression" dxfId="12" priority="15">
      <formula>#REF!=0</formula>
    </cfRule>
  </conditionalFormatting>
  <conditionalFormatting sqref="E30:H30">
    <cfRule type="expression" dxfId="11" priority="13">
      <formula>#REF!=0</formula>
    </cfRule>
  </conditionalFormatting>
  <conditionalFormatting sqref="C55:C56">
    <cfRule type="expression" dxfId="10" priority="12">
      <formula>#REF!=0</formula>
    </cfRule>
  </conditionalFormatting>
  <conditionalFormatting sqref="D14:H14">
    <cfRule type="expression" dxfId="9" priority="11">
      <formula>#REF!=0</formula>
    </cfRule>
  </conditionalFormatting>
  <conditionalFormatting sqref="F56">
    <cfRule type="expression" dxfId="8" priority="10">
      <formula>#REF!=0</formula>
    </cfRule>
  </conditionalFormatting>
  <conditionalFormatting sqref="D55:S55">
    <cfRule type="expression" dxfId="7" priority="9">
      <formula>#REF!=0</formula>
    </cfRule>
  </conditionalFormatting>
  <conditionalFormatting sqref="E57">
    <cfRule type="expression" dxfId="6" priority="8">
      <formula>#REF!=0</formula>
    </cfRule>
  </conditionalFormatting>
  <conditionalFormatting sqref="D15:H15">
    <cfRule type="expression" dxfId="5" priority="7">
      <formula>#REF!=0</formula>
    </cfRule>
  </conditionalFormatting>
  <conditionalFormatting sqref="E29:H29">
    <cfRule type="expression" dxfId="4" priority="6">
      <formula>#REF!=0</formula>
    </cfRule>
  </conditionalFormatting>
  <conditionalFormatting sqref="D51:S51">
    <cfRule type="expression" dxfId="3" priority="5">
      <formula>#REF!=0</formula>
    </cfRule>
  </conditionalFormatting>
  <conditionalFormatting sqref="D52:S52">
    <cfRule type="expression" dxfId="2" priority="4">
      <formula>#REF!=0</formula>
    </cfRule>
  </conditionalFormatting>
  <conditionalFormatting sqref="C18">
    <cfRule type="expression" dxfId="1" priority="3">
      <formula>#REF!=0</formula>
    </cfRule>
  </conditionalFormatting>
  <conditionalFormatting sqref="E48:S48">
    <cfRule type="expression" dxfId="0" priority="2">
      <formula>#REF!=0</formula>
    </cfRule>
  </conditionalFormatting>
  <pageMargins left="0.23622047244094491" right="0.23622047244094491" top="0.74803149606299213" bottom="0.74803149606299213" header="0.31496062992125984" footer="0.31496062992125984"/>
  <pageSetup paperSize="9" scale="48" orientation="landscape" r:id="rId1"/>
  <headerFooter>
    <oddHeader>&amp;R&amp;D &amp;T</oddHeader>
    <oddFooter>&amp;L&amp;F&amp;C&amp;A&amp;R&amp;P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3E3D1-D9D5-4407-AAC2-D73232FE767B}">
  <sheetPr codeName="Sheet9">
    <tabColor rgb="FFDB787C"/>
    <pageSetUpPr fitToPage="1"/>
  </sheetPr>
  <dimension ref="A1:K89"/>
  <sheetViews>
    <sheetView showGridLines="0" view="pageBreakPreview" topLeftCell="A59" zoomScaleNormal="100" zoomScaleSheetLayoutView="100" workbookViewId="0">
      <selection activeCell="K87" sqref="K87"/>
    </sheetView>
  </sheetViews>
  <sheetFormatPr defaultColWidth="9.140625" defaultRowHeight="15" customHeight="1" x14ac:dyDescent="0.25"/>
  <cols>
    <col min="1" max="1" width="50.5703125" customWidth="1"/>
    <col min="2" max="2" width="12.5703125" customWidth="1"/>
    <col min="3" max="3" width="12" customWidth="1"/>
    <col min="4" max="10" width="11.85546875" customWidth="1"/>
    <col min="11" max="11" width="16.28515625" customWidth="1"/>
    <col min="12" max="12" width="2.7109375" customWidth="1"/>
  </cols>
  <sheetData>
    <row r="1" spans="1:11" ht="39.950000000000003" customHeight="1" x14ac:dyDescent="0.35">
      <c r="A1" s="55" t="s">
        <v>341</v>
      </c>
      <c r="C1" s="34"/>
      <c r="J1" s="386" t="str">
        <f>EDB_Name</f>
        <v>EA Networks</v>
      </c>
      <c r="K1" s="386"/>
    </row>
    <row r="2" spans="1:11" ht="20.100000000000001" customHeight="1" x14ac:dyDescent="0.25">
      <c r="A2" s="97" t="s">
        <v>294</v>
      </c>
      <c r="B2" s="98"/>
    </row>
    <row r="3" spans="1:11" ht="39.950000000000003" customHeight="1" x14ac:dyDescent="0.35">
      <c r="A3" s="58" t="s">
        <v>0</v>
      </c>
      <c r="C3" s="34"/>
      <c r="D3" s="87"/>
      <c r="E3" s="87"/>
    </row>
    <row r="4" spans="1:11" x14ac:dyDescent="0.25">
      <c r="A4" s="14"/>
      <c r="B4" s="14"/>
      <c r="C4" s="153" t="s">
        <v>64</v>
      </c>
      <c r="D4" s="13" t="str">
        <f>Inputs!C$4</f>
        <v>2018/19</v>
      </c>
      <c r="E4" s="13" t="str">
        <f>Inputs!D$4</f>
        <v>2019/20</v>
      </c>
      <c r="F4" s="13" t="str">
        <f>Inputs!E$4</f>
        <v>2020/21</v>
      </c>
      <c r="G4" s="13" t="str">
        <f>Inputs!F$4</f>
        <v>2021/22</v>
      </c>
      <c r="H4" s="13" t="str">
        <f>Inputs!G$4</f>
        <v>2022/23</v>
      </c>
      <c r="I4" s="13" t="str">
        <f>Inputs!H$4</f>
        <v>2023/24</v>
      </c>
      <c r="J4" s="42" t="str">
        <f>Inputs!I$4</f>
        <v>2024/25</v>
      </c>
      <c r="K4" s="24"/>
    </row>
    <row r="5" spans="1:11" x14ac:dyDescent="0.25">
      <c r="A5" s="105" t="s">
        <v>295</v>
      </c>
      <c r="B5" s="154" t="s">
        <v>87</v>
      </c>
      <c r="C5" s="302"/>
      <c r="D5" s="302">
        <f>RAB!D92</f>
        <v>259359.00095871449</v>
      </c>
      <c r="E5" s="302">
        <f>RAB!E92</f>
        <v>268447.16463339521</v>
      </c>
      <c r="F5" s="302">
        <f>RAB!F92</f>
        <v>283295.71487525577</v>
      </c>
      <c r="G5" s="302">
        <f>RAB!G92</f>
        <v>294732.02536669734</v>
      </c>
      <c r="H5" s="302">
        <f>RAB!H92</f>
        <v>305969.30779541336</v>
      </c>
      <c r="I5" s="302">
        <f>RAB!I92</f>
        <v>316667.2037487257</v>
      </c>
      <c r="J5" s="302">
        <f>RAB!J92</f>
        <v>324867.13609531551</v>
      </c>
      <c r="K5" s="24"/>
    </row>
    <row r="6" spans="1:11" x14ac:dyDescent="0.25">
      <c r="A6" s="105" t="s">
        <v>45</v>
      </c>
      <c r="B6" s="154" t="s">
        <v>87</v>
      </c>
      <c r="C6" s="302"/>
      <c r="D6" s="302">
        <f>RAB!D94</f>
        <v>268447.16463339521</v>
      </c>
      <c r="E6" s="302">
        <f>RAB!E94</f>
        <v>283295.71487525577</v>
      </c>
      <c r="F6" s="302">
        <f>RAB!F94</f>
        <v>294732.02536669734</v>
      </c>
      <c r="G6" s="302">
        <f>RAB!G94</f>
        <v>305969.30779541336</v>
      </c>
      <c r="H6" s="302">
        <f>RAB!H94</f>
        <v>316667.2037487257</v>
      </c>
      <c r="I6" s="302">
        <f>RAB!I94</f>
        <v>324867.13609531551</v>
      </c>
      <c r="J6" s="302">
        <f>RAB!J94</f>
        <v>331654.38728115568</v>
      </c>
      <c r="K6" s="24"/>
    </row>
    <row r="7" spans="1:11" x14ac:dyDescent="0.25">
      <c r="A7" s="105" t="s">
        <v>32</v>
      </c>
      <c r="B7" s="154" t="s">
        <v>87</v>
      </c>
      <c r="C7" s="302"/>
      <c r="D7" s="302">
        <f>RAB!D9</f>
        <v>16375.665660000061</v>
      </c>
      <c r="E7" s="302">
        <f>RAB!E9</f>
        <v>21629.30733276367</v>
      </c>
      <c r="F7" s="302">
        <f>RAB!F9</f>
        <v>18050.3141257922</v>
      </c>
      <c r="G7" s="302">
        <f>RAB!G9</f>
        <v>17941.493243003944</v>
      </c>
      <c r="H7" s="302">
        <f>RAB!H9</f>
        <v>17796.759119063441</v>
      </c>
      <c r="I7" s="302">
        <f>RAB!I9</f>
        <v>15710.84150223012</v>
      </c>
      <c r="J7" s="302">
        <f>RAB!J9</f>
        <v>14722.518947443514</v>
      </c>
      <c r="K7" s="24"/>
    </row>
    <row r="8" spans="1:11" x14ac:dyDescent="0.25">
      <c r="A8" s="105" t="s">
        <v>188</v>
      </c>
      <c r="B8" s="99" t="s">
        <v>91</v>
      </c>
      <c r="C8" s="406">
        <f>WACC</f>
        <v>4.5699999999999998E-2</v>
      </c>
      <c r="D8" s="406"/>
      <c r="E8" s="406"/>
      <c r="F8" s="406"/>
      <c r="G8" s="406"/>
      <c r="H8" s="406"/>
      <c r="I8" s="406"/>
      <c r="J8" s="406"/>
      <c r="K8" s="24"/>
    </row>
    <row r="9" spans="1:11" x14ac:dyDescent="0.25">
      <c r="A9" s="105" t="s">
        <v>3</v>
      </c>
      <c r="B9" s="99" t="s">
        <v>91</v>
      </c>
      <c r="C9" s="403">
        <f>'EDB data'!$B$11</f>
        <v>0.42</v>
      </c>
      <c r="D9" s="403"/>
      <c r="E9" s="403"/>
      <c r="F9" s="403"/>
      <c r="G9" s="403"/>
      <c r="H9" s="403"/>
      <c r="I9" s="403"/>
      <c r="J9" s="403"/>
      <c r="K9" s="24"/>
    </row>
    <row r="10" spans="1:11" x14ac:dyDescent="0.25">
      <c r="A10" s="105" t="s">
        <v>85</v>
      </c>
      <c r="B10" s="99" t="s">
        <v>91</v>
      </c>
      <c r="C10" s="404">
        <f>'EDB data'!$B$10</f>
        <v>2.92E-2</v>
      </c>
      <c r="D10" s="404"/>
      <c r="E10" s="404"/>
      <c r="F10" s="404"/>
      <c r="G10" s="404"/>
      <c r="H10" s="404"/>
      <c r="I10" s="404"/>
      <c r="J10" s="404"/>
      <c r="K10" s="24"/>
    </row>
    <row r="11" spans="1:11" x14ac:dyDescent="0.25">
      <c r="A11" s="105" t="s">
        <v>296</v>
      </c>
      <c r="B11" s="154" t="s">
        <v>190</v>
      </c>
      <c r="C11" s="302"/>
      <c r="D11" s="302"/>
      <c r="E11" s="302"/>
      <c r="F11" s="302">
        <f>IRR!D30</f>
        <v>1418.8961334995411</v>
      </c>
      <c r="G11" s="302">
        <f>IRR!E30</f>
        <v>1335.1225946316481</v>
      </c>
      <c r="H11" s="302">
        <f>IRR!F30</f>
        <v>1271.4334685976141</v>
      </c>
      <c r="I11" s="302">
        <f>IRR!G30</f>
        <v>1216.1303910766942</v>
      </c>
      <c r="J11" s="302">
        <f>IRR!H30</f>
        <v>1237.8598159121289</v>
      </c>
      <c r="K11" s="24"/>
    </row>
    <row r="12" spans="1:11" x14ac:dyDescent="0.25">
      <c r="A12" s="105" t="s">
        <v>298</v>
      </c>
      <c r="B12" s="154" t="s">
        <v>190</v>
      </c>
      <c r="C12" s="302"/>
      <c r="D12" s="401"/>
      <c r="E12" s="401"/>
      <c r="F12" s="401">
        <f>IRR!D27</f>
        <v>0.28000000000000003</v>
      </c>
      <c r="G12" s="401">
        <f>IRR!E27</f>
        <v>0.28000000000000003</v>
      </c>
      <c r="H12" s="401">
        <f>IRR!F27</f>
        <v>0.28000000000000003</v>
      </c>
      <c r="I12" s="401">
        <f>IRR!G27</f>
        <v>0.28000000000000003</v>
      </c>
      <c r="J12" s="401">
        <f>IRR!H27</f>
        <v>0.28000000000000003</v>
      </c>
      <c r="K12" s="24"/>
    </row>
    <row r="13" spans="1:11" x14ac:dyDescent="0.25">
      <c r="A13" s="105" t="s">
        <v>309</v>
      </c>
      <c r="B13" s="99" t="s">
        <v>91</v>
      </c>
      <c r="C13" s="399">
        <f>'EDB data'!$B$68</f>
        <v>0.63</v>
      </c>
      <c r="D13" s="100"/>
      <c r="E13" s="100"/>
      <c r="F13" s="100"/>
      <c r="G13" s="100"/>
      <c r="H13" s="100"/>
      <c r="I13" s="100"/>
      <c r="J13" s="100"/>
      <c r="K13" s="24"/>
    </row>
    <row r="14" spans="1:11" x14ac:dyDescent="0.25">
      <c r="A14" s="105" t="s">
        <v>318</v>
      </c>
      <c r="B14" s="99" t="s">
        <v>91</v>
      </c>
      <c r="C14" s="399">
        <f>'EDB data'!B69</f>
        <v>0.63</v>
      </c>
      <c r="D14" s="100"/>
      <c r="E14" s="100"/>
      <c r="F14" s="100"/>
      <c r="G14" s="100"/>
      <c r="H14" s="100"/>
      <c r="I14" s="100"/>
      <c r="J14" s="100"/>
      <c r="K14" s="24"/>
    </row>
    <row r="15" spans="1:11" x14ac:dyDescent="0.25">
      <c r="A15" s="105" t="s">
        <v>319</v>
      </c>
      <c r="B15" s="99" t="s">
        <v>91</v>
      </c>
      <c r="C15" s="400">
        <f>'EDB data'!B70</f>
        <v>5.0000000000000001E-3</v>
      </c>
      <c r="D15" s="100"/>
      <c r="E15" s="100"/>
      <c r="F15" s="100"/>
      <c r="G15" s="100"/>
      <c r="H15" s="100"/>
      <c r="I15" s="100"/>
      <c r="J15" s="100"/>
      <c r="K15" s="24"/>
    </row>
    <row r="16" spans="1:11" x14ac:dyDescent="0.25">
      <c r="A16" s="105" t="s">
        <v>300</v>
      </c>
      <c r="B16" s="99" t="s">
        <v>91</v>
      </c>
      <c r="C16" s="399">
        <f>'EDB data'!$B$71</f>
        <v>0.3</v>
      </c>
      <c r="D16" s="212"/>
      <c r="E16" s="212"/>
      <c r="F16" s="212"/>
      <c r="G16" s="212"/>
      <c r="H16" s="212"/>
      <c r="I16" s="212"/>
      <c r="J16" s="212"/>
      <c r="K16" s="24"/>
    </row>
    <row r="17" spans="1:11" x14ac:dyDescent="0.25">
      <c r="A17" s="105" t="s">
        <v>314</v>
      </c>
      <c r="B17" s="99" t="s">
        <v>91</v>
      </c>
      <c r="C17" s="403" t="str">
        <f>'EDB data'!$B$72</f>
        <v>1%</v>
      </c>
      <c r="D17" s="212"/>
      <c r="E17" s="212"/>
      <c r="F17" s="212"/>
      <c r="G17" s="212"/>
      <c r="H17" s="212"/>
      <c r="I17" s="212"/>
      <c r="J17" s="212"/>
      <c r="K17" s="24"/>
    </row>
    <row r="18" spans="1:11" x14ac:dyDescent="0.25">
      <c r="A18" s="105" t="s">
        <v>315</v>
      </c>
      <c r="B18" s="99" t="s">
        <v>91</v>
      </c>
      <c r="C18" s="403" t="str">
        <f>'EDB data'!$B$73</f>
        <v>2%</v>
      </c>
      <c r="D18" s="212"/>
      <c r="E18" s="212"/>
      <c r="F18" s="212"/>
      <c r="G18" s="212"/>
      <c r="H18" s="212"/>
      <c r="I18" s="212"/>
      <c r="J18" s="212"/>
      <c r="K18" s="24"/>
    </row>
    <row r="19" spans="1:11" x14ac:dyDescent="0.25">
      <c r="A19" s="105" t="s">
        <v>173</v>
      </c>
      <c r="B19" s="154" t="s">
        <v>92</v>
      </c>
      <c r="C19" s="304"/>
      <c r="D19" s="304"/>
      <c r="E19" s="304"/>
      <c r="F19" s="302">
        <f>MAR!D46</f>
        <v>33258.712663227125</v>
      </c>
      <c r="G19" s="302">
        <f>MAR!E46</f>
        <v>33907.327888787833</v>
      </c>
      <c r="H19" s="302">
        <f>MAR!F46</f>
        <v>34593.885463633924</v>
      </c>
      <c r="I19" s="302">
        <f>MAR!G46</f>
        <v>35285.763172906605</v>
      </c>
      <c r="J19" s="302">
        <f>MAR!H46</f>
        <v>35991.478436364734</v>
      </c>
      <c r="K19" s="24"/>
    </row>
    <row r="20" spans="1:11" x14ac:dyDescent="0.25">
      <c r="A20" s="105" t="s">
        <v>303</v>
      </c>
      <c r="B20" s="99" t="s">
        <v>91</v>
      </c>
      <c r="C20" s="304"/>
      <c r="D20" s="304"/>
      <c r="E20" s="304"/>
      <c r="F20" s="302" cm="1">
        <f t="array" ref="F20:J20">TRANSPOSE('EDB data'!B41:B45)</f>
        <v>11823.138001241525</v>
      </c>
      <c r="G20" s="302">
        <v>12215.64195402153</v>
      </c>
      <c r="H20" s="302">
        <v>12625.159114988157</v>
      </c>
      <c r="I20" s="302">
        <v>13063.733466005098</v>
      </c>
      <c r="J20" s="302">
        <v>13485.875623804186</v>
      </c>
      <c r="K20" s="24"/>
    </row>
    <row r="21" spans="1:11" x14ac:dyDescent="0.25">
      <c r="A21" s="105" t="s">
        <v>165</v>
      </c>
      <c r="B21" s="99" t="s">
        <v>190</v>
      </c>
      <c r="C21" s="304"/>
      <c r="D21" s="304"/>
      <c r="E21" s="304"/>
      <c r="F21" s="302">
        <f>IRR!D26</f>
        <v>10471.308749588539</v>
      </c>
      <c r="G21" s="302">
        <f>IRR!E26</f>
        <v>10242.739725558995</v>
      </c>
      <c r="H21" s="302">
        <f>IRR!F26</f>
        <v>10043.128031124408</v>
      </c>
      <c r="I21" s="302">
        <f>IRR!G26</f>
        <v>9832.8752270462865</v>
      </c>
      <c r="J21" s="302">
        <f>IRR!H26</f>
        <v>9733.9673987302904</v>
      </c>
      <c r="K21" s="24"/>
    </row>
    <row r="22" spans="1:11" x14ac:dyDescent="0.25">
      <c r="A22" s="405" t="s">
        <v>311</v>
      </c>
      <c r="B22" s="411" t="s">
        <v>190</v>
      </c>
      <c r="F22" s="412">
        <f>IRR!G37</f>
        <v>0.95629721717509797</v>
      </c>
      <c r="G22" s="412">
        <f>IRR!J37</f>
        <v>0.91450436757683651</v>
      </c>
      <c r="H22" s="412">
        <f>IRR!M37</f>
        <v>0.87453798180820153</v>
      </c>
      <c r="I22" s="412">
        <f>IRR!P37</f>
        <v>0.83631823831710961</v>
      </c>
      <c r="J22" s="412">
        <f>IRR!S37</f>
        <v>0.79976880397543226</v>
      </c>
      <c r="K22" s="24"/>
    </row>
    <row r="23" spans="1:11" ht="39.950000000000003" customHeight="1" x14ac:dyDescent="0.35">
      <c r="A23" s="156" t="s">
        <v>1</v>
      </c>
      <c r="B23" s="40"/>
      <c r="C23" s="179"/>
      <c r="D23" s="180"/>
      <c r="E23" s="180"/>
      <c r="F23" s="40"/>
      <c r="G23" s="40"/>
      <c r="H23" s="40"/>
      <c r="I23" s="40"/>
      <c r="J23" s="40"/>
      <c r="K23" s="24"/>
    </row>
    <row r="24" spans="1:11" ht="21" x14ac:dyDescent="0.35">
      <c r="A24" s="50"/>
      <c r="B24" s="50"/>
      <c r="C24" s="51"/>
      <c r="D24" s="50"/>
      <c r="E24" s="50"/>
      <c r="F24" s="50"/>
      <c r="G24" s="50"/>
      <c r="H24" s="50"/>
      <c r="I24" s="50"/>
      <c r="J24" s="50"/>
      <c r="K24" s="50"/>
    </row>
    <row r="25" spans="1:11" ht="36.75" customHeight="1" x14ac:dyDescent="0.35">
      <c r="A25" s="57" t="s">
        <v>297</v>
      </c>
      <c r="B25" s="50"/>
      <c r="C25" s="51"/>
      <c r="D25" s="51"/>
      <c r="E25" s="51"/>
      <c r="F25" s="51"/>
      <c r="G25" s="50"/>
      <c r="H25" s="50"/>
      <c r="I25" s="50"/>
      <c r="J25" s="50"/>
      <c r="K25" s="50"/>
    </row>
    <row r="26" spans="1:11" x14ac:dyDescent="0.25">
      <c r="A26" s="129"/>
      <c r="B26" s="14"/>
      <c r="C26" s="159"/>
      <c r="D26" s="42" t="str">
        <f>Inputs!C$4</f>
        <v>2018/19</v>
      </c>
      <c r="E26" s="185" t="str">
        <f>Inputs!D$4</f>
        <v>2019/20</v>
      </c>
      <c r="F26" s="185" t="str">
        <f>Inputs!E$4</f>
        <v>2020/21</v>
      </c>
      <c r="G26" s="181" t="str">
        <f>Inputs!F$4</f>
        <v>2021/22</v>
      </c>
      <c r="H26" s="181" t="str">
        <f>Inputs!G$4</f>
        <v>2022/23</v>
      </c>
      <c r="I26" s="181" t="str">
        <f>Inputs!H$4</f>
        <v>2023/24</v>
      </c>
      <c r="J26" s="181" t="str">
        <f>Inputs!I$4</f>
        <v>2024/25</v>
      </c>
      <c r="K26" s="181" t="s">
        <v>313</v>
      </c>
    </row>
    <row r="27" spans="1:11" x14ac:dyDescent="0.25">
      <c r="A27" t="s">
        <v>165</v>
      </c>
      <c r="B27" s="99"/>
      <c r="C27" s="183"/>
      <c r="D27" s="327"/>
      <c r="E27" s="327"/>
      <c r="F27" s="326">
        <f>F21</f>
        <v>10471.308749588539</v>
      </c>
      <c r="G27" s="326">
        <f t="shared" ref="G27:J27" si="0">G21</f>
        <v>10242.739725558995</v>
      </c>
      <c r="H27" s="326">
        <f t="shared" si="0"/>
        <v>10043.128031124408</v>
      </c>
      <c r="I27" s="326">
        <f t="shared" si="0"/>
        <v>9832.8752270462865</v>
      </c>
      <c r="J27" s="326">
        <f t="shared" si="0"/>
        <v>9733.9673987302904</v>
      </c>
      <c r="K27" s="407">
        <f>SUM(F27:J27)</f>
        <v>50324.019132048517</v>
      </c>
    </row>
    <row r="28" spans="1:11" x14ac:dyDescent="0.25">
      <c r="A28" s="18" t="s">
        <v>323</v>
      </c>
      <c r="B28" s="105"/>
      <c r="C28" s="187"/>
      <c r="D28" s="326"/>
      <c r="E28" s="102"/>
      <c r="F28" s="188">
        <f>F27*$C$13</f>
        <v>6596.9245122407801</v>
      </c>
      <c r="G28" s="188">
        <f t="shared" ref="G28:J28" si="1">G27*$C$13</f>
        <v>6452.9260271021667</v>
      </c>
      <c r="H28" s="188">
        <f t="shared" si="1"/>
        <v>6327.1706596083768</v>
      </c>
      <c r="I28" s="188">
        <f t="shared" si="1"/>
        <v>6194.7113930391606</v>
      </c>
      <c r="J28" s="188">
        <f t="shared" si="1"/>
        <v>6132.3994612000834</v>
      </c>
      <c r="K28" s="407">
        <f t="shared" ref="K28:K31" si="2">SUM(F28:J28)</f>
        <v>31704.132053190569</v>
      </c>
    </row>
    <row r="29" spans="1:11" x14ac:dyDescent="0.25">
      <c r="A29" s="18" t="s">
        <v>328</v>
      </c>
      <c r="B29" s="105"/>
      <c r="C29" s="187"/>
      <c r="D29" s="326"/>
      <c r="E29" s="102"/>
      <c r="F29" s="102">
        <f>F28*$C$16</f>
        <v>1979.077353672234</v>
      </c>
      <c r="G29" s="102">
        <f>G28*$C$16</f>
        <v>1935.87780813065</v>
      </c>
      <c r="H29" s="102">
        <f>H28*$C$16</f>
        <v>1898.1511978825129</v>
      </c>
      <c r="I29" s="102">
        <f>I28*$C$16</f>
        <v>1858.4134179117482</v>
      </c>
      <c r="J29" s="102">
        <f>J28*$C$16</f>
        <v>1839.7198383600251</v>
      </c>
      <c r="K29" s="407">
        <f t="shared" si="2"/>
        <v>9511.239615957169</v>
      </c>
    </row>
    <row r="30" spans="1:11" x14ac:dyDescent="0.25">
      <c r="A30" s="18" t="s">
        <v>321</v>
      </c>
      <c r="B30" s="105"/>
      <c r="C30" s="187"/>
      <c r="D30" s="326"/>
      <c r="E30" s="102"/>
      <c r="F30" s="188">
        <f>F27*$C$14</f>
        <v>6596.9245122407801</v>
      </c>
      <c r="G30" s="188">
        <f>G27*$C$14</f>
        <v>6452.9260271021667</v>
      </c>
      <c r="H30" s="188">
        <f>H27*$C$14</f>
        <v>6327.1706596083768</v>
      </c>
      <c r="I30" s="188">
        <f>I27*$C$14</f>
        <v>6194.7113930391606</v>
      </c>
      <c r="J30" s="188">
        <f>J27*$C$14</f>
        <v>6132.3994612000834</v>
      </c>
      <c r="K30" s="407">
        <f t="shared" si="2"/>
        <v>31704.132053190569</v>
      </c>
    </row>
    <row r="31" spans="1:11" x14ac:dyDescent="0.25">
      <c r="A31" s="18" t="s">
        <v>322</v>
      </c>
      <c r="B31" s="105"/>
      <c r="C31" s="187"/>
      <c r="D31" s="326"/>
      <c r="E31" s="102"/>
      <c r="F31" s="102">
        <f>F30*$C$16</f>
        <v>1979.077353672234</v>
      </c>
      <c r="G31" s="102">
        <f>G30*$C$16</f>
        <v>1935.87780813065</v>
      </c>
      <c r="H31" s="102">
        <f>H30*$C$16</f>
        <v>1898.1511978825129</v>
      </c>
      <c r="I31" s="102">
        <f>I30*$C$16</f>
        <v>1858.4134179117482</v>
      </c>
      <c r="J31" s="102">
        <f>J30*$C$16</f>
        <v>1839.7198383600251</v>
      </c>
      <c r="K31" s="407">
        <f t="shared" si="2"/>
        <v>9511.239615957169</v>
      </c>
    </row>
    <row r="32" spans="1:11" x14ac:dyDescent="0.25">
      <c r="A32" s="16"/>
      <c r="B32" s="43"/>
      <c r="C32" s="44"/>
      <c r="D32" s="69"/>
      <c r="E32" s="69"/>
      <c r="F32" s="68"/>
      <c r="G32" s="68"/>
      <c r="H32" s="68"/>
      <c r="I32" s="68"/>
      <c r="J32" s="68"/>
      <c r="K32" s="414"/>
    </row>
    <row r="33" spans="1:11" ht="15.75" x14ac:dyDescent="0.25">
      <c r="A33" s="57" t="s">
        <v>302</v>
      </c>
      <c r="C33" s="34"/>
    </row>
    <row r="34" spans="1:11" x14ac:dyDescent="0.25">
      <c r="A34" s="12"/>
      <c r="B34" s="14"/>
      <c r="C34" s="159"/>
      <c r="D34" s="185" t="str">
        <f>Inputs!C$4</f>
        <v>2018/19</v>
      </c>
      <c r="E34" s="181" t="str">
        <f>Inputs!D$4</f>
        <v>2019/20</v>
      </c>
      <c r="F34" s="181" t="str">
        <f>Inputs!E$4</f>
        <v>2020/21</v>
      </c>
      <c r="G34" s="181" t="str">
        <f>Inputs!F$4</f>
        <v>2021/22</v>
      </c>
      <c r="H34" s="181" t="str">
        <f>Inputs!G$4</f>
        <v>2022/23</v>
      </c>
      <c r="I34" s="181" t="str">
        <f>Inputs!H$4</f>
        <v>2023/24</v>
      </c>
      <c r="J34" s="181" t="str">
        <f>Inputs!I$4</f>
        <v>2024/25</v>
      </c>
      <c r="K34" s="181" t="s">
        <v>313</v>
      </c>
    </row>
    <row r="35" spans="1:11" x14ac:dyDescent="0.25">
      <c r="A35" s="39" t="s">
        <v>173</v>
      </c>
      <c r="B35" s="105"/>
      <c r="C35" s="187"/>
      <c r="D35" s="187"/>
      <c r="E35" s="187"/>
      <c r="F35" s="195">
        <f t="shared" ref="F35:J36" si="3">F19</f>
        <v>33258.712663227125</v>
      </c>
      <c r="G35" s="195">
        <f t="shared" si="3"/>
        <v>33907.327888787833</v>
      </c>
      <c r="H35" s="195">
        <f t="shared" si="3"/>
        <v>34593.885463633924</v>
      </c>
      <c r="I35" s="195">
        <f t="shared" si="3"/>
        <v>35285.763172906605</v>
      </c>
      <c r="J35" s="195">
        <f t="shared" si="3"/>
        <v>35991.478436364734</v>
      </c>
      <c r="K35" s="407">
        <f>SUM(F35:J35)</f>
        <v>173037.1676249202</v>
      </c>
    </row>
    <row r="36" spans="1:11" x14ac:dyDescent="0.25">
      <c r="A36" s="105" t="s">
        <v>303</v>
      </c>
      <c r="B36" s="45"/>
      <c r="C36" s="190"/>
      <c r="D36" s="190"/>
      <c r="E36" s="190"/>
      <c r="F36" s="195">
        <f t="shared" si="3"/>
        <v>11823.138001241525</v>
      </c>
      <c r="G36" s="195">
        <f t="shared" si="3"/>
        <v>12215.64195402153</v>
      </c>
      <c r="H36" s="195">
        <f t="shared" si="3"/>
        <v>12625.159114988157</v>
      </c>
      <c r="I36" s="195">
        <f t="shared" si="3"/>
        <v>13063.733466005098</v>
      </c>
      <c r="J36" s="195">
        <f t="shared" si="3"/>
        <v>13485.875623804186</v>
      </c>
      <c r="K36" s="407">
        <f t="shared" ref="K36:K43" si="4">SUM(F36:J36)</f>
        <v>63213.548160060498</v>
      </c>
    </row>
    <row r="37" spans="1:11" x14ac:dyDescent="0.25">
      <c r="A37" s="105" t="s">
        <v>304</v>
      </c>
      <c r="B37" s="45"/>
      <c r="C37" s="190"/>
      <c r="D37" s="110"/>
      <c r="E37" s="110"/>
      <c r="F37" s="195">
        <f>F5*$C$9*$C$10</f>
        <v>3474.3386472301363</v>
      </c>
      <c r="G37" s="195">
        <f>G5*$C$9*$C$10</f>
        <v>3614.5935590971762</v>
      </c>
      <c r="H37" s="195">
        <f>H5*$C$9*$C$10</f>
        <v>3752.4075908029495</v>
      </c>
      <c r="I37" s="195">
        <f>I5*$C$9*$C$10</f>
        <v>3883.6065867743723</v>
      </c>
      <c r="J37" s="195">
        <f>J5*$C$9*$C$10</f>
        <v>3984.1705570729496</v>
      </c>
      <c r="K37" s="407">
        <f t="shared" si="4"/>
        <v>18709.116940977583</v>
      </c>
    </row>
    <row r="38" spans="1:11" x14ac:dyDescent="0.25">
      <c r="A38" s="105" t="s">
        <v>296</v>
      </c>
      <c r="B38" s="45"/>
      <c r="C38" s="190"/>
      <c r="D38" s="110"/>
      <c r="E38" s="110"/>
      <c r="F38" s="195">
        <f>F11</f>
        <v>1418.8961334995411</v>
      </c>
      <c r="G38" s="195">
        <f>G11</f>
        <v>1335.1225946316481</v>
      </c>
      <c r="H38" s="195">
        <f>H11</f>
        <v>1271.4334685976141</v>
      </c>
      <c r="I38" s="195">
        <f>I11</f>
        <v>1216.1303910766942</v>
      </c>
      <c r="J38" s="195">
        <f>J11</f>
        <v>1237.8598159121289</v>
      </c>
      <c r="K38" s="407">
        <f t="shared" si="4"/>
        <v>6479.4424037176268</v>
      </c>
    </row>
    <row r="39" spans="1:11" x14ac:dyDescent="0.25">
      <c r="A39" s="105" t="s">
        <v>305</v>
      </c>
      <c r="B39" s="45"/>
      <c r="C39" s="190"/>
      <c r="D39" s="110"/>
      <c r="E39" s="110"/>
      <c r="F39" s="195">
        <f>F35-F36-F37-F38</f>
        <v>16542.339881255924</v>
      </c>
      <c r="G39" s="195">
        <f t="shared" ref="G39:J39" si="5">G35-G36-G37-G38</f>
        <v>16741.969781037482</v>
      </c>
      <c r="H39" s="195">
        <f t="shared" si="5"/>
        <v>16944.885289245205</v>
      </c>
      <c r="I39" s="195">
        <f t="shared" si="5"/>
        <v>17122.292729050441</v>
      </c>
      <c r="J39" s="195">
        <f t="shared" si="5"/>
        <v>17283.57243957547</v>
      </c>
      <c r="K39" s="407">
        <f t="shared" si="4"/>
        <v>84635.060120164519</v>
      </c>
    </row>
    <row r="40" spans="1:11" x14ac:dyDescent="0.25">
      <c r="A40" s="105" t="s">
        <v>323</v>
      </c>
      <c r="B40" s="45"/>
      <c r="C40" s="190"/>
      <c r="D40" s="110"/>
      <c r="E40" s="110"/>
      <c r="F40" s="195">
        <f>F28</f>
        <v>6596.9245122407801</v>
      </c>
      <c r="G40" s="195">
        <f>G28</f>
        <v>6452.9260271021667</v>
      </c>
      <c r="H40" s="195">
        <f>H28</f>
        <v>6327.1706596083768</v>
      </c>
      <c r="I40" s="195">
        <f>I28</f>
        <v>6194.7113930391606</v>
      </c>
      <c r="J40" s="195">
        <f>J28</f>
        <v>6132.3994612000834</v>
      </c>
      <c r="K40" s="407">
        <f t="shared" si="4"/>
        <v>31704.132053190569</v>
      </c>
    </row>
    <row r="41" spans="1:11" x14ac:dyDescent="0.25">
      <c r="A41" s="405" t="s">
        <v>324</v>
      </c>
      <c r="B41" s="45"/>
      <c r="C41" s="190"/>
      <c r="D41" s="110"/>
      <c r="E41" s="110"/>
      <c r="F41" s="195">
        <f>F39-F40</f>
        <v>9945.4153690151434</v>
      </c>
      <c r="G41" s="195">
        <f t="shared" ref="G41:J41" si="6">G39-G40</f>
        <v>10289.043753935315</v>
      </c>
      <c r="H41" s="195">
        <f t="shared" si="6"/>
        <v>10617.714629636828</v>
      </c>
      <c r="I41" s="195">
        <f t="shared" si="6"/>
        <v>10927.581336011281</v>
      </c>
      <c r="J41" s="195">
        <f t="shared" si="6"/>
        <v>11151.172978375387</v>
      </c>
      <c r="K41" s="407">
        <f t="shared" si="4"/>
        <v>52930.928066973953</v>
      </c>
    </row>
    <row r="42" spans="1:11" x14ac:dyDescent="0.25">
      <c r="A42" s="18" t="s">
        <v>321</v>
      </c>
      <c r="B42" s="45"/>
      <c r="C42" s="190"/>
      <c r="D42" s="110"/>
      <c r="E42" s="110"/>
      <c r="F42" s="195">
        <f>F30</f>
        <v>6596.9245122407801</v>
      </c>
      <c r="G42" s="195">
        <f>G30</f>
        <v>6452.9260271021667</v>
      </c>
      <c r="H42" s="195">
        <f>H30</f>
        <v>6327.1706596083768</v>
      </c>
      <c r="I42" s="195">
        <f>I30</f>
        <v>6194.7113930391606</v>
      </c>
      <c r="J42" s="195">
        <f>J30</f>
        <v>6132.3994612000834</v>
      </c>
      <c r="K42" s="407">
        <f t="shared" si="4"/>
        <v>31704.132053190569</v>
      </c>
    </row>
    <row r="43" spans="1:11" x14ac:dyDescent="0.25">
      <c r="A43" s="405" t="s">
        <v>325</v>
      </c>
      <c r="B43" s="106"/>
      <c r="C43" s="183"/>
      <c r="D43" s="183"/>
      <c r="E43" s="183"/>
      <c r="F43" s="195">
        <f>F39-F42</f>
        <v>9945.4153690151434</v>
      </c>
      <c r="G43" s="195">
        <f t="shared" ref="G43:J43" si="7">G39-G42</f>
        <v>10289.043753935315</v>
      </c>
      <c r="H43" s="195">
        <f t="shared" si="7"/>
        <v>10617.714629636828</v>
      </c>
      <c r="I43" s="195">
        <f t="shared" si="7"/>
        <v>10927.581336011281</v>
      </c>
      <c r="J43" s="195">
        <f t="shared" si="7"/>
        <v>11151.172978375387</v>
      </c>
      <c r="K43" s="407">
        <f t="shared" si="4"/>
        <v>52930.928066973953</v>
      </c>
    </row>
    <row r="44" spans="1:11" x14ac:dyDescent="0.25">
      <c r="A44" s="16"/>
      <c r="B44" s="43"/>
      <c r="C44" s="44"/>
      <c r="D44" s="69"/>
      <c r="E44" s="69"/>
      <c r="F44" s="68"/>
      <c r="G44" s="68"/>
      <c r="H44" s="68"/>
      <c r="I44" s="68"/>
      <c r="J44" s="68"/>
      <c r="K44" s="414"/>
    </row>
    <row r="45" spans="1:11" ht="15.75" x14ac:dyDescent="0.25">
      <c r="A45" s="57" t="s">
        <v>310</v>
      </c>
      <c r="C45" s="34"/>
    </row>
    <row r="46" spans="1:11" x14ac:dyDescent="0.25">
      <c r="A46" s="12"/>
      <c r="B46" s="14"/>
      <c r="C46" s="159"/>
      <c r="D46" s="185" t="str">
        <f>Inputs!C$4</f>
        <v>2018/19</v>
      </c>
      <c r="E46" s="181" t="str">
        <f>Inputs!D$4</f>
        <v>2019/20</v>
      </c>
      <c r="F46" s="181" t="str">
        <f>Inputs!E$4</f>
        <v>2020/21</v>
      </c>
      <c r="G46" s="181" t="str">
        <f>Inputs!F$4</f>
        <v>2021/22</v>
      </c>
      <c r="H46" s="181" t="str">
        <f>Inputs!G$4</f>
        <v>2022/23</v>
      </c>
      <c r="I46" s="181" t="str">
        <f>Inputs!H$4</f>
        <v>2023/24</v>
      </c>
      <c r="J46" s="181" t="str">
        <f>Inputs!I$4</f>
        <v>2024/25</v>
      </c>
      <c r="K46" s="181" t="s">
        <v>313</v>
      </c>
    </row>
    <row r="47" spans="1:11" x14ac:dyDescent="0.25">
      <c r="A47" s="79" t="s">
        <v>306</v>
      </c>
      <c r="B47" s="146"/>
      <c r="C47" s="146"/>
      <c r="D47" s="146"/>
      <c r="E47" s="146"/>
      <c r="F47" s="407">
        <f>F7/(1+$C$8)^0.5</f>
        <v>17651.483465906422</v>
      </c>
      <c r="G47" s="407">
        <f>G7/(1+$C$8)^0.5</f>
        <v>17545.067034596923</v>
      </c>
      <c r="H47" s="407">
        <f>H7/(1+$C$8)^0.5</f>
        <v>17403.530883043877</v>
      </c>
      <c r="I47" s="407">
        <f>I7/(1+$C$8)^0.5</f>
        <v>15363.702652455653</v>
      </c>
      <c r="J47" s="407">
        <f>J7/(1+$C$8)^0.5</f>
        <v>14397.217575618659</v>
      </c>
      <c r="K47" s="407">
        <f>SUM(F47:J47)</f>
        <v>82361.001611621541</v>
      </c>
    </row>
    <row r="48" spans="1:11" x14ac:dyDescent="0.25">
      <c r="A48" s="79" t="s">
        <v>307</v>
      </c>
      <c r="B48" s="146"/>
      <c r="C48" s="146"/>
      <c r="D48" s="146"/>
      <c r="E48" s="146"/>
      <c r="F48" s="407">
        <f>(F6-F5)*$C$9</f>
        <v>4803.250406405461</v>
      </c>
      <c r="G48" s="407">
        <f>(G6-G5)*$C$9</f>
        <v>4719.6586200607271</v>
      </c>
      <c r="H48" s="407">
        <f>(H6-H5)*$C$9</f>
        <v>4493.1163003911834</v>
      </c>
      <c r="I48" s="407">
        <f>(I6-I5)*$C$9</f>
        <v>3443.9715855677182</v>
      </c>
      <c r="J48" s="407">
        <f>(J6-J5)*$C$9</f>
        <v>2850.6454980528715</v>
      </c>
      <c r="K48" s="407">
        <f t="shared" ref="K48:K54" si="8">SUM(F48:J48)</f>
        <v>20310.642410477962</v>
      </c>
    </row>
    <row r="49" spans="1:11" x14ac:dyDescent="0.25">
      <c r="A49" s="79" t="s">
        <v>308</v>
      </c>
      <c r="B49" s="146"/>
      <c r="C49" s="146"/>
      <c r="D49" s="146"/>
      <c r="E49" s="146"/>
      <c r="F49" s="407">
        <f>F47-F48</f>
        <v>12848.233059500961</v>
      </c>
      <c r="G49" s="407">
        <f t="shared" ref="G49:J49" si="9">G47-G48</f>
        <v>12825.408414536196</v>
      </c>
      <c r="H49" s="407">
        <f t="shared" si="9"/>
        <v>12910.414582652695</v>
      </c>
      <c r="I49" s="407">
        <f t="shared" si="9"/>
        <v>11919.731066887935</v>
      </c>
      <c r="J49" s="407">
        <f t="shared" si="9"/>
        <v>11546.572077565786</v>
      </c>
      <c r="K49" s="407">
        <f t="shared" si="8"/>
        <v>62050.359201143568</v>
      </c>
    </row>
    <row r="50" spans="1:11" x14ac:dyDescent="0.25">
      <c r="A50" s="79" t="s">
        <v>324</v>
      </c>
      <c r="B50" s="146"/>
      <c r="C50" s="146"/>
      <c r="D50" s="146"/>
      <c r="E50" s="146"/>
      <c r="F50" s="407">
        <f>F41</f>
        <v>9945.4153690151434</v>
      </c>
      <c r="G50" s="407">
        <f t="shared" ref="G50:J50" si="10">G41</f>
        <v>10289.043753935315</v>
      </c>
      <c r="H50" s="407">
        <f t="shared" si="10"/>
        <v>10617.714629636828</v>
      </c>
      <c r="I50" s="407">
        <f t="shared" si="10"/>
        <v>10927.581336011281</v>
      </c>
      <c r="J50" s="407">
        <f t="shared" si="10"/>
        <v>11151.172978375387</v>
      </c>
      <c r="K50" s="407">
        <f t="shared" si="8"/>
        <v>52930.928066973953</v>
      </c>
    </row>
    <row r="51" spans="1:11" x14ac:dyDescent="0.25">
      <c r="A51" s="196" t="s">
        <v>326</v>
      </c>
      <c r="B51" s="146"/>
      <c r="C51" s="146"/>
      <c r="D51" s="146"/>
      <c r="E51" s="146"/>
      <c r="F51" s="407">
        <f>F49-F50</f>
        <v>2902.8176904858174</v>
      </c>
      <c r="G51" s="407">
        <f t="shared" ref="G51:J51" si="11">G49-G50</f>
        <v>2536.3646606008806</v>
      </c>
      <c r="H51" s="407">
        <f t="shared" si="11"/>
        <v>2292.6999530158664</v>
      </c>
      <c r="I51" s="407">
        <f t="shared" si="11"/>
        <v>992.14973087665385</v>
      </c>
      <c r="J51" s="407">
        <f t="shared" si="11"/>
        <v>395.39909919039928</v>
      </c>
      <c r="K51" s="407">
        <f t="shared" si="8"/>
        <v>9119.4311341696175</v>
      </c>
    </row>
    <row r="52" spans="1:11" x14ac:dyDescent="0.25">
      <c r="A52" s="79" t="s">
        <v>325</v>
      </c>
      <c r="B52" s="146"/>
      <c r="C52" s="146"/>
      <c r="D52" s="146"/>
      <c r="E52" s="146"/>
      <c r="F52" s="408">
        <f>F43</f>
        <v>9945.4153690151434</v>
      </c>
      <c r="G52" s="408">
        <f t="shared" ref="G52:J52" si="12">G43</f>
        <v>10289.043753935315</v>
      </c>
      <c r="H52" s="408">
        <f t="shared" si="12"/>
        <v>10617.714629636828</v>
      </c>
      <c r="I52" s="408">
        <f t="shared" si="12"/>
        <v>10927.581336011281</v>
      </c>
      <c r="J52" s="408">
        <f t="shared" si="12"/>
        <v>11151.172978375387</v>
      </c>
      <c r="K52" s="407">
        <f t="shared" si="8"/>
        <v>52930.928066973953</v>
      </c>
    </row>
    <row r="53" spans="1:11" x14ac:dyDescent="0.25">
      <c r="A53" s="419" t="s">
        <v>330</v>
      </c>
      <c r="B53" s="146"/>
      <c r="C53" s="146"/>
      <c r="D53" s="146"/>
      <c r="E53" s="146"/>
      <c r="F53" s="408">
        <f>F28-F30</f>
        <v>0</v>
      </c>
      <c r="G53" s="408">
        <f>G28-G30</f>
        <v>0</v>
      </c>
      <c r="H53" s="408">
        <f>H28-H30</f>
        <v>0</v>
      </c>
      <c r="I53" s="408">
        <f>I28-I30</f>
        <v>0</v>
      </c>
      <c r="J53" s="408">
        <f>J28-J30</f>
        <v>0</v>
      </c>
      <c r="K53" s="407">
        <f t="shared" si="8"/>
        <v>0</v>
      </c>
    </row>
    <row r="54" spans="1:11" x14ac:dyDescent="0.25">
      <c r="A54" s="196" t="s">
        <v>327</v>
      </c>
      <c r="B54" s="146"/>
      <c r="C54" s="146"/>
      <c r="D54" s="146"/>
      <c r="E54" s="146"/>
      <c r="F54" s="407">
        <f>F49-F52</f>
        <v>2902.8176904858174</v>
      </c>
      <c r="G54" s="407">
        <f t="shared" ref="G54:J54" si="13">G49-G52</f>
        <v>2536.3646606008806</v>
      </c>
      <c r="H54" s="407">
        <f t="shared" si="13"/>
        <v>2292.6999530158664</v>
      </c>
      <c r="I54" s="407">
        <f t="shared" si="13"/>
        <v>992.14973087665385</v>
      </c>
      <c r="J54" s="407">
        <f t="shared" si="13"/>
        <v>395.39909919039928</v>
      </c>
      <c r="K54" s="407">
        <f t="shared" si="8"/>
        <v>9119.4311341696175</v>
      </c>
    </row>
    <row r="55" spans="1:11" x14ac:dyDescent="0.25">
      <c r="A55" s="16"/>
      <c r="B55" s="43"/>
      <c r="C55" s="44"/>
      <c r="D55" s="69"/>
      <c r="E55" s="69"/>
      <c r="F55" s="68"/>
      <c r="G55" s="68"/>
      <c r="H55" s="68"/>
      <c r="I55" s="68"/>
      <c r="J55" s="68"/>
      <c r="K55" s="414"/>
    </row>
    <row r="56" spans="1:11" ht="15.75" x14ac:dyDescent="0.25">
      <c r="A56" s="57" t="s">
        <v>342</v>
      </c>
      <c r="C56" s="34"/>
    </row>
    <row r="57" spans="1:11" x14ac:dyDescent="0.25">
      <c r="A57" s="12"/>
      <c r="B57" s="14"/>
      <c r="C57" s="159"/>
      <c r="D57" s="185" t="str">
        <f>Inputs!C$4</f>
        <v>2018/19</v>
      </c>
      <c r="E57" s="181" t="str">
        <f>Inputs!D$4</f>
        <v>2019/20</v>
      </c>
      <c r="F57" s="181" t="str">
        <f>Inputs!E$4</f>
        <v>2020/21</v>
      </c>
      <c r="G57" s="181" t="str">
        <f>Inputs!F$4</f>
        <v>2021/22</v>
      </c>
      <c r="H57" s="181" t="str">
        <f>Inputs!G$4</f>
        <v>2022/23</v>
      </c>
      <c r="I57" s="181" t="str">
        <f>Inputs!H$4</f>
        <v>2023/24</v>
      </c>
      <c r="J57" s="181" t="str">
        <f>Inputs!I$4</f>
        <v>2024/25</v>
      </c>
      <c r="K57" s="181" t="s">
        <v>313</v>
      </c>
    </row>
    <row r="58" spans="1:11" x14ac:dyDescent="0.25">
      <c r="A58" s="79" t="s">
        <v>306</v>
      </c>
      <c r="B58" s="146"/>
      <c r="C58" s="146"/>
      <c r="D58" s="146"/>
      <c r="E58" s="146"/>
      <c r="F58" s="407">
        <f>F47*F$22</f>
        <v>16880.064517458566</v>
      </c>
      <c r="G58" s="407">
        <f>G47*G$22</f>
        <v>16045.040432567261</v>
      </c>
      <c r="H58" s="407">
        <f>H47*H$22</f>
        <v>15220.048774793901</v>
      </c>
      <c r="I58" s="407">
        <f>I47*I$22</f>
        <v>12848.944736329617</v>
      </c>
      <c r="J58" s="407">
        <f>J47*J$22</f>
        <v>11514.445481026607</v>
      </c>
      <c r="K58" s="407">
        <f>SUM(F58:J58)</f>
        <v>72508.543942175951</v>
      </c>
    </row>
    <row r="59" spans="1:11" x14ac:dyDescent="0.25">
      <c r="A59" s="79" t="s">
        <v>308</v>
      </c>
      <c r="B59" s="14"/>
      <c r="C59" s="159"/>
      <c r="D59" s="185"/>
      <c r="E59" s="181"/>
      <c r="F59" s="407">
        <f>F49*F$22</f>
        <v>12286.729520417864</v>
      </c>
      <c r="G59" s="407">
        <f>G49*G$22</f>
        <v>11728.89201105006</v>
      </c>
      <c r="H59" s="407">
        <f>H49*H$22</f>
        <v>11290.647913420262</v>
      </c>
      <c r="I59" s="407">
        <f>I49*I$22</f>
        <v>9968.6884870734393</v>
      </c>
      <c r="J59" s="407">
        <f>J49*J$22</f>
        <v>9234.5881404909105</v>
      </c>
      <c r="K59" s="407">
        <f>SUM(F59:J59)</f>
        <v>54509.54607245254</v>
      </c>
    </row>
    <row r="60" spans="1:11" x14ac:dyDescent="0.25">
      <c r="A60" s="196" t="s">
        <v>326</v>
      </c>
      <c r="B60" s="146"/>
      <c r="C60" s="146"/>
      <c r="D60" s="146"/>
      <c r="E60" s="146"/>
      <c r="F60" s="407">
        <f>F51*F$22</f>
        <v>2775.956479378232</v>
      </c>
      <c r="G60" s="407">
        <f>G51*G$22</f>
        <v>2319.5165598870458</v>
      </c>
      <c r="H60" s="407">
        <f>H51*H$22</f>
        <v>2005.0531898022543</v>
      </c>
      <c r="I60" s="407">
        <f>I51*I$22</f>
        <v>829.75291507355757</v>
      </c>
      <c r="J60" s="407">
        <f>J51*J$22</f>
        <v>316.22786465246895</v>
      </c>
      <c r="K60" s="407">
        <f t="shared" ref="K60:K63" si="14">SUM(F60:J60)</f>
        <v>8246.5070087935583</v>
      </c>
    </row>
    <row r="61" spans="1:11" x14ac:dyDescent="0.25">
      <c r="A61" s="419" t="s">
        <v>330</v>
      </c>
      <c r="B61" s="146"/>
      <c r="C61" s="146"/>
      <c r="D61" s="146"/>
      <c r="E61" s="146"/>
      <c r="F61" s="407">
        <f>F53*F22</f>
        <v>0</v>
      </c>
      <c r="G61" s="407">
        <f>G53*G22</f>
        <v>0</v>
      </c>
      <c r="H61" s="407">
        <f>H53*H22</f>
        <v>0</v>
      </c>
      <c r="I61" s="407">
        <f>I53*I22</f>
        <v>0</v>
      </c>
      <c r="J61" s="407">
        <f>J53*J22</f>
        <v>0</v>
      </c>
      <c r="K61" s="407">
        <f t="shared" si="14"/>
        <v>0</v>
      </c>
    </row>
    <row r="62" spans="1:11" x14ac:dyDescent="0.25">
      <c r="A62" s="196" t="s">
        <v>327</v>
      </c>
      <c r="B62" s="146"/>
      <c r="C62" s="146"/>
      <c r="D62" s="146"/>
      <c r="E62" s="146"/>
      <c r="F62" s="407">
        <f>F54*F$22</f>
        <v>2775.956479378232</v>
      </c>
      <c r="G62" s="407">
        <f>G54*G$22</f>
        <v>2319.5165598870458</v>
      </c>
      <c r="H62" s="407">
        <f>H54*H$22</f>
        <v>2005.0531898022543</v>
      </c>
      <c r="I62" s="407">
        <f>I54*I$22</f>
        <v>829.75291507355757</v>
      </c>
      <c r="J62" s="407">
        <f>J54*J$22</f>
        <v>316.22786465246895</v>
      </c>
      <c r="K62" s="407">
        <f t="shared" si="14"/>
        <v>8246.5070087935583</v>
      </c>
    </row>
    <row r="63" spans="1:11" x14ac:dyDescent="0.25">
      <c r="A63" s="196" t="s">
        <v>301</v>
      </c>
      <c r="B63" s="146"/>
      <c r="C63" s="146"/>
      <c r="D63" s="146"/>
      <c r="E63" s="146"/>
      <c r="F63" s="407">
        <f>F31*F$22</f>
        <v>1892.5861658910146</v>
      </c>
      <c r="G63" s="407">
        <f>G31*G$22</f>
        <v>1770.3687106305526</v>
      </c>
      <c r="H63" s="407">
        <f>H31*H$22</f>
        <v>1660.0053177629929</v>
      </c>
      <c r="I63" s="407">
        <f>I31*I$22</f>
        <v>1554.2250357328317</v>
      </c>
      <c r="J63" s="407">
        <f>J31*J$22</f>
        <v>1471.3505347750729</v>
      </c>
      <c r="K63" s="407">
        <f t="shared" si="14"/>
        <v>8348.5357647924648</v>
      </c>
    </row>
    <row r="64" spans="1:11" x14ac:dyDescent="0.25">
      <c r="A64" s="16"/>
      <c r="B64" s="43"/>
      <c r="C64" s="44"/>
      <c r="D64" s="69"/>
      <c r="E64" s="69"/>
      <c r="F64" s="68"/>
      <c r="G64" s="68"/>
      <c r="H64" s="68"/>
      <c r="I64" s="68"/>
      <c r="J64" s="68"/>
      <c r="K64" s="414"/>
    </row>
    <row r="65" spans="1:11" ht="39.950000000000003" customHeight="1" x14ac:dyDescent="0.35">
      <c r="A65" s="58" t="s">
        <v>81</v>
      </c>
      <c r="C65" s="34"/>
      <c r="D65" s="87"/>
      <c r="E65" s="87"/>
    </row>
    <row r="66" spans="1:11" x14ac:dyDescent="0.25">
      <c r="A66" s="23"/>
      <c r="B66" s="23"/>
      <c r="C66" s="47"/>
      <c r="D66" s="24"/>
      <c r="E66" s="24"/>
      <c r="F66" s="24"/>
      <c r="G66" s="24"/>
      <c r="H66" s="24"/>
      <c r="I66" s="24"/>
      <c r="J66" s="24"/>
      <c r="K66" s="24"/>
    </row>
    <row r="67" spans="1:11" ht="15.75" x14ac:dyDescent="0.25">
      <c r="A67" s="57" t="s">
        <v>329</v>
      </c>
      <c r="B67" s="14"/>
      <c r="C67" s="48"/>
      <c r="D67" s="48"/>
      <c r="E67" s="48"/>
      <c r="F67" s="48"/>
      <c r="G67" s="48"/>
      <c r="H67" s="48"/>
      <c r="I67" s="48"/>
      <c r="J67" s="13"/>
      <c r="K67" s="181" t="s">
        <v>313</v>
      </c>
    </row>
    <row r="68" spans="1:11" x14ac:dyDescent="0.25">
      <c r="A68" s="105" t="s">
        <v>333</v>
      </c>
      <c r="B68" s="14"/>
      <c r="C68" s="48"/>
      <c r="D68" s="48"/>
      <c r="E68" s="48"/>
      <c r="F68" s="48"/>
      <c r="G68" s="48"/>
      <c r="H68" s="48"/>
      <c r="I68" s="48"/>
      <c r="J68" s="24"/>
      <c r="K68" s="407">
        <f>K28</f>
        <v>31704.132053190569</v>
      </c>
    </row>
    <row r="69" spans="1:11" x14ac:dyDescent="0.25">
      <c r="A69" s="209" t="s">
        <v>334</v>
      </c>
      <c r="B69" s="105"/>
      <c r="C69" s="187"/>
      <c r="D69" s="187"/>
      <c r="E69" s="187"/>
      <c r="F69" s="187"/>
      <c r="G69" s="187"/>
      <c r="H69" s="187"/>
      <c r="I69" s="187"/>
      <c r="J69" s="187"/>
      <c r="K69" s="407">
        <f>K28-K30</f>
        <v>0</v>
      </c>
    </row>
    <row r="70" spans="1:11" x14ac:dyDescent="0.25">
      <c r="A70" s="39" t="s">
        <v>335</v>
      </c>
      <c r="B70" s="210"/>
      <c r="C70" s="187"/>
      <c r="D70" s="187"/>
      <c r="E70" s="187"/>
      <c r="F70" s="187"/>
      <c r="G70" s="187"/>
      <c r="H70" s="187"/>
      <c r="I70" s="187"/>
      <c r="J70" s="187"/>
      <c r="K70" s="407">
        <f>K31</f>
        <v>9511.239615957169</v>
      </c>
    </row>
    <row r="71" spans="1:11" x14ac:dyDescent="0.25">
      <c r="A71" s="105" t="s">
        <v>306</v>
      </c>
      <c r="B71" s="105"/>
      <c r="C71" s="187"/>
      <c r="D71" s="187"/>
      <c r="E71" s="187"/>
      <c r="F71" s="187"/>
      <c r="G71" s="187"/>
      <c r="H71" s="187"/>
      <c r="I71" s="187"/>
      <c r="J71" s="187"/>
      <c r="K71" s="407">
        <f>K47</f>
        <v>82361.001611621541</v>
      </c>
    </row>
    <row r="72" spans="1:11" x14ac:dyDescent="0.25">
      <c r="A72" s="209" t="s">
        <v>307</v>
      </c>
      <c r="B72" s="105"/>
      <c r="C72" s="187"/>
      <c r="D72" s="187"/>
      <c r="E72" s="187"/>
      <c r="F72" s="187"/>
      <c r="G72" s="187"/>
      <c r="H72" s="187"/>
      <c r="I72" s="187"/>
      <c r="J72" s="187"/>
      <c r="K72" s="407">
        <f>K48</f>
        <v>20310.642410477962</v>
      </c>
    </row>
    <row r="73" spans="1:11" x14ac:dyDescent="0.25">
      <c r="A73" s="39" t="s">
        <v>308</v>
      </c>
      <c r="B73" s="210"/>
      <c r="C73" s="187"/>
      <c r="D73" s="187"/>
      <c r="E73" s="187"/>
      <c r="F73" s="187"/>
      <c r="G73" s="187"/>
      <c r="H73" s="187"/>
      <c r="I73" s="187"/>
      <c r="J73" s="187"/>
      <c r="K73" s="407">
        <f>K49</f>
        <v>62050.359201143568</v>
      </c>
    </row>
    <row r="74" spans="1:11" x14ac:dyDescent="0.25">
      <c r="A74" s="105" t="s">
        <v>332</v>
      </c>
      <c r="B74" s="105"/>
      <c r="C74" s="187"/>
      <c r="D74" s="187"/>
      <c r="E74" s="187"/>
      <c r="F74" s="187"/>
      <c r="G74" s="187"/>
      <c r="H74" s="187"/>
      <c r="I74" s="187"/>
      <c r="J74" s="187"/>
      <c r="K74" s="407">
        <f>K50</f>
        <v>52930.928066973953</v>
      </c>
    </row>
    <row r="75" spans="1:11" x14ac:dyDescent="0.25">
      <c r="A75" s="105" t="s">
        <v>331</v>
      </c>
      <c r="B75" s="105"/>
      <c r="C75" s="187"/>
      <c r="D75" s="187"/>
      <c r="E75" s="187"/>
      <c r="F75" s="187"/>
      <c r="G75" s="187"/>
      <c r="H75" s="187"/>
      <c r="I75" s="187"/>
      <c r="J75" s="187"/>
      <c r="K75" s="407">
        <f>K51</f>
        <v>9119.4311341696175</v>
      </c>
    </row>
    <row r="76" spans="1:11" x14ac:dyDescent="0.25">
      <c r="A76" s="405"/>
      <c r="B76" s="405"/>
      <c r="C76" s="405"/>
      <c r="D76" s="405"/>
      <c r="E76" s="405"/>
      <c r="F76" s="405"/>
      <c r="G76" s="405"/>
      <c r="H76" s="405"/>
      <c r="I76" s="405"/>
      <c r="J76" s="405"/>
      <c r="K76" s="405"/>
    </row>
    <row r="77" spans="1:11" ht="15.75" x14ac:dyDescent="0.25">
      <c r="A77" s="57" t="s">
        <v>343</v>
      </c>
      <c r="B77" s="14"/>
      <c r="C77" s="48"/>
      <c r="D77" s="48"/>
      <c r="E77" s="48"/>
      <c r="F77" s="48"/>
      <c r="G77" s="48"/>
      <c r="H77" s="48"/>
      <c r="I77" s="48"/>
      <c r="J77" s="13"/>
      <c r="K77" s="181" t="s">
        <v>313</v>
      </c>
    </row>
    <row r="78" spans="1:11" x14ac:dyDescent="0.25">
      <c r="A78" s="105" t="s">
        <v>348</v>
      </c>
      <c r="B78" s="105"/>
      <c r="C78" s="187"/>
      <c r="D78" s="187"/>
      <c r="E78" s="187"/>
      <c r="F78" s="187"/>
      <c r="G78" s="187"/>
      <c r="H78" s="187"/>
      <c r="I78" s="187"/>
      <c r="J78" s="187"/>
      <c r="K78" s="407">
        <f>K59</f>
        <v>54509.54607245254</v>
      </c>
    </row>
    <row r="79" spans="1:11" x14ac:dyDescent="0.25">
      <c r="A79" s="105" t="s">
        <v>336</v>
      </c>
      <c r="B79" s="105"/>
      <c r="C79" s="187"/>
      <c r="D79" s="187"/>
      <c r="E79" s="187"/>
      <c r="F79" s="187"/>
      <c r="G79" s="187"/>
      <c r="H79" s="187"/>
      <c r="I79" s="187"/>
      <c r="J79" s="187"/>
      <c r="K79" s="407">
        <f>K78-K60</f>
        <v>46263.03906365898</v>
      </c>
    </row>
    <row r="80" spans="1:11" x14ac:dyDescent="0.25">
      <c r="A80" s="105" t="s">
        <v>331</v>
      </c>
      <c r="B80" s="105"/>
      <c r="C80" s="187"/>
      <c r="D80" s="187"/>
      <c r="E80" s="187"/>
      <c r="F80" s="187"/>
      <c r="G80" s="187"/>
      <c r="H80" s="187"/>
      <c r="I80" s="187"/>
      <c r="J80" s="187"/>
      <c r="K80" s="407">
        <f>K78-K79</f>
        <v>8246.5070087935601</v>
      </c>
    </row>
    <row r="81" spans="1:11" x14ac:dyDescent="0.25">
      <c r="A81" s="105" t="s">
        <v>320</v>
      </c>
      <c r="B81" s="105"/>
      <c r="C81" s="187"/>
      <c r="D81" s="187"/>
      <c r="E81" s="187"/>
      <c r="F81" s="187"/>
      <c r="G81" s="187"/>
      <c r="H81" s="187"/>
      <c r="I81" s="187"/>
      <c r="J81" s="187"/>
      <c r="K81" s="407">
        <f>IF(K60&gt;0,MIN(K61,K60),0)</f>
        <v>0</v>
      </c>
    </row>
    <row r="82" spans="1:11" x14ac:dyDescent="0.25">
      <c r="A82" s="105" t="s">
        <v>301</v>
      </c>
      <c r="B82" s="105"/>
      <c r="C82" s="187"/>
      <c r="D82" s="187"/>
      <c r="E82" s="187"/>
      <c r="F82" s="187"/>
      <c r="G82" s="187"/>
      <c r="H82" s="187"/>
      <c r="I82" s="187"/>
      <c r="J82" s="187"/>
      <c r="K82" s="407">
        <f>IF(K62&gt;0,MIN(K62,K63),0)</f>
        <v>8246.5070087935583</v>
      </c>
    </row>
    <row r="83" spans="1:11" x14ac:dyDescent="0.25">
      <c r="A83" s="105" t="s">
        <v>337</v>
      </c>
      <c r="B83" s="105"/>
      <c r="C83" s="187"/>
      <c r="D83" s="187"/>
      <c r="E83" s="187"/>
      <c r="F83" s="187"/>
      <c r="G83" s="187"/>
      <c r="H83" s="187"/>
      <c r="I83" s="187"/>
      <c r="J83" s="187"/>
      <c r="K83" s="407">
        <f>IF((K62-K63)&gt;0,(K62-K63),0)</f>
        <v>0</v>
      </c>
    </row>
    <row r="84" spans="1:11" x14ac:dyDescent="0.25">
      <c r="A84" s="105" t="s">
        <v>338</v>
      </c>
      <c r="B84" s="105"/>
      <c r="C84" s="187"/>
      <c r="D84" s="187"/>
      <c r="E84" s="187"/>
      <c r="F84" s="187"/>
      <c r="G84" s="187"/>
      <c r="H84" s="187"/>
      <c r="I84" s="187"/>
      <c r="J84" s="187"/>
      <c r="K84" s="407">
        <f>K81*C15</f>
        <v>0</v>
      </c>
    </row>
    <row r="85" spans="1:11" x14ac:dyDescent="0.25">
      <c r="A85" s="105" t="s">
        <v>339</v>
      </c>
      <c r="B85" s="105"/>
      <c r="C85" s="187"/>
      <c r="D85" s="187"/>
      <c r="E85" s="187"/>
      <c r="F85" s="187"/>
      <c r="G85" s="187"/>
      <c r="H85" s="187"/>
      <c r="I85" s="187"/>
      <c r="J85" s="187"/>
      <c r="K85" s="407">
        <f>K82*C17</f>
        <v>82.465070087935587</v>
      </c>
    </row>
    <row r="86" spans="1:11" x14ac:dyDescent="0.25">
      <c r="A86" s="405" t="s">
        <v>340</v>
      </c>
      <c r="B86" s="405"/>
      <c r="C86" s="420"/>
      <c r="D86" s="420"/>
      <c r="E86" s="420"/>
      <c r="F86" s="420"/>
      <c r="G86" s="420"/>
      <c r="H86" s="420"/>
      <c r="I86" s="420"/>
      <c r="J86" s="420"/>
      <c r="K86" s="407">
        <f>K83*C18</f>
        <v>0</v>
      </c>
    </row>
    <row r="87" spans="1:11" x14ac:dyDescent="0.25">
      <c r="A87" s="105" t="s">
        <v>312</v>
      </c>
      <c r="B87" s="105"/>
      <c r="C87" s="187"/>
      <c r="D87" s="187"/>
      <c r="E87" s="187"/>
      <c r="F87" s="187"/>
      <c r="G87" s="187"/>
      <c r="H87" s="187"/>
      <c r="I87" s="187"/>
      <c r="J87" s="187"/>
      <c r="K87" s="407">
        <f>K84+K86+K85</f>
        <v>82.465070087935587</v>
      </c>
    </row>
    <row r="88" spans="1:11" x14ac:dyDescent="0.25">
      <c r="A88" s="105"/>
      <c r="B88" s="105"/>
      <c r="C88" s="187"/>
      <c r="D88" s="187"/>
      <c r="E88" s="187"/>
      <c r="F88" s="187"/>
      <c r="G88" s="187"/>
      <c r="H88" s="187"/>
      <c r="I88" s="187"/>
      <c r="J88" s="187"/>
      <c r="K88" s="407"/>
    </row>
    <row r="89" spans="1:11" x14ac:dyDescent="0.25">
      <c r="A89" s="405"/>
      <c r="B89" s="405"/>
      <c r="C89" s="420"/>
      <c r="D89" s="420"/>
      <c r="E89" s="420"/>
      <c r="F89" s="420"/>
      <c r="G89" s="420"/>
      <c r="H89" s="420"/>
      <c r="I89" s="420"/>
      <c r="J89" s="420"/>
      <c r="K89" s="415"/>
    </row>
  </sheetData>
  <pageMargins left="0.23622047244094491" right="0.23622047244094491" top="0.74803149606299213" bottom="0.74803149606299213" header="0.31496062992125984" footer="0.31496062992125984"/>
  <pageSetup paperSize="9" scale="56" fitToHeight="0" orientation="portrait" r:id="rId1"/>
  <headerFooter>
    <oddHeader>&amp;R&amp;D &amp;T</oddHeader>
    <oddFooter>&amp;L&amp;F&amp;C&amp;A&amp;R&amp;P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5E6AA5-FBD0-4AC6-B814-92DBA3C02D75}">
  <sheetPr codeName="Sheet8">
    <tabColor rgb="FF2E666C"/>
    <pageSetUpPr fitToPage="1"/>
  </sheetPr>
  <dimension ref="A1:W86"/>
  <sheetViews>
    <sheetView showGridLines="0" tabSelected="1" view="pageBreakPreview" topLeftCell="A21" zoomScaleNormal="85" zoomScaleSheetLayoutView="100" workbookViewId="0">
      <selection activeCell="M51" activeCellId="1" sqref="O51:S51 B51:M51"/>
    </sheetView>
  </sheetViews>
  <sheetFormatPr defaultColWidth="9.140625" defaultRowHeight="15" customHeight="1" x14ac:dyDescent="0.25"/>
  <cols>
    <col min="1" max="1" width="72.140625" customWidth="1"/>
    <col min="2" max="2" width="10.42578125" customWidth="1"/>
    <col min="3" max="20" width="12.42578125" customWidth="1"/>
    <col min="21" max="21" width="3.42578125" customWidth="1"/>
    <col min="22" max="22" width="36.42578125" customWidth="1"/>
    <col min="23" max="23" width="11.42578125" customWidth="1"/>
    <col min="34" max="34" width="9.140625" customWidth="1"/>
    <col min="36" max="36" width="9.140625" customWidth="1"/>
    <col min="40" max="40" width="9.140625" customWidth="1"/>
  </cols>
  <sheetData>
    <row r="1" spans="1:23" ht="39.950000000000003" customHeight="1" x14ac:dyDescent="0.3">
      <c r="A1" s="55" t="s">
        <v>81</v>
      </c>
      <c r="C1" s="131"/>
    </row>
    <row r="2" spans="1:23" ht="39.950000000000003" customHeight="1" x14ac:dyDescent="0.25">
      <c r="A2" s="97" t="s">
        <v>257</v>
      </c>
      <c r="C2" s="134"/>
      <c r="J2" s="261"/>
    </row>
    <row r="3" spans="1:23" ht="12" customHeight="1" x14ac:dyDescent="0.25">
      <c r="A3" s="141"/>
      <c r="B3" s="129"/>
      <c r="C3" s="262"/>
      <c r="D3" s="129"/>
      <c r="J3" s="261"/>
    </row>
    <row r="4" spans="1:23" ht="15" customHeight="1" x14ac:dyDescent="0.25">
      <c r="A4" s="105" t="s">
        <v>272</v>
      </c>
      <c r="B4" s="108"/>
      <c r="C4" s="436" t="str">
        <f>EDB_Name</f>
        <v>EA Networks</v>
      </c>
      <c r="D4" s="436"/>
    </row>
    <row r="5" spans="1:23" x14ac:dyDescent="0.25">
      <c r="A5" s="106" t="s">
        <v>273</v>
      </c>
      <c r="B5" s="108"/>
      <c r="C5" s="437">
        <f>'EDB data'!C6</f>
        <v>4</v>
      </c>
      <c r="D5" s="437"/>
    </row>
    <row r="6" spans="1:23" ht="39" customHeight="1" x14ac:dyDescent="0.25">
      <c r="A6" s="3"/>
      <c r="B6" s="263" t="s">
        <v>143</v>
      </c>
      <c r="C6" s="3" t="str">
        <f>INDEX(rEDBNames,Outputs!C7)</f>
        <v>Alpine Energy</v>
      </c>
      <c r="D6" s="3" t="str">
        <f>INDEX(rEDBNames,Outputs!D7)</f>
        <v>Aurora Energy</v>
      </c>
      <c r="E6" s="3" t="str">
        <f>INDEX(rEDBNames,Outputs!E7)</f>
        <v>Centralines</v>
      </c>
      <c r="F6" s="3" t="str">
        <f>INDEX(rEDBNames,Outputs!F7)</f>
        <v>EA Networks</v>
      </c>
      <c r="G6" s="3" t="str">
        <f>INDEX(rEDBNames,Outputs!G7)</f>
        <v>Eastland Network</v>
      </c>
      <c r="H6" s="3" t="str">
        <f>INDEX(rEDBNames,Outputs!H7)</f>
        <v>Electricity Invercargill</v>
      </c>
      <c r="I6" s="3" t="str">
        <f>INDEX(rEDBNames,Outputs!I7)</f>
        <v>Horizon Energy</v>
      </c>
      <c r="J6" s="3" t="str">
        <f>INDEX(rEDBNames,Outputs!J7)</f>
        <v>Nelson Electricity</v>
      </c>
      <c r="K6" s="3" t="str">
        <f>INDEX(rEDBNames,Outputs!K7)</f>
        <v>Network Tasman</v>
      </c>
      <c r="L6" s="3" t="str">
        <f>INDEX(rEDBNames,Outputs!L7)</f>
        <v>Orion NZ</v>
      </c>
      <c r="M6" s="3" t="str">
        <f>INDEX(rEDBNames,Outputs!M7)</f>
        <v>OtagoNet</v>
      </c>
      <c r="N6" s="3" t="str">
        <f>INDEX(rEDBNames,Outputs!N7)</f>
        <v>Powerco</v>
      </c>
      <c r="O6" s="3" t="str">
        <f>INDEX(rEDBNames,Outputs!O7)</f>
        <v>The Lines Company</v>
      </c>
      <c r="P6" s="3" t="str">
        <f>INDEX(rEDBNames,Outputs!P7)</f>
        <v>Top Energy</v>
      </c>
      <c r="Q6" s="350" t="str">
        <f>INDEX(rEDBNames,Outputs!Q7)</f>
        <v>Unison Networks</v>
      </c>
      <c r="R6" s="350" t="str">
        <f>INDEX(rEDBNames,Outputs!R7)</f>
        <v>Vector Lines</v>
      </c>
      <c r="S6" s="350" t="str">
        <f>INDEX(rEDBNames,Outputs!S7)</f>
        <v>Wellington Electricity</v>
      </c>
    </row>
    <row r="7" spans="1:23" ht="15.75" thickBot="1" x14ac:dyDescent="0.3">
      <c r="A7" s="187" t="s">
        <v>273</v>
      </c>
      <c r="B7" s="264">
        <f>C5</f>
        <v>4</v>
      </c>
      <c r="C7" s="7">
        <v>1</v>
      </c>
      <c r="D7" s="7">
        <v>2</v>
      </c>
      <c r="E7" s="7">
        <v>3</v>
      </c>
      <c r="F7" s="7">
        <v>4</v>
      </c>
      <c r="G7" s="7">
        <v>5</v>
      </c>
      <c r="H7" s="7">
        <v>6</v>
      </c>
      <c r="I7" s="7">
        <v>7</v>
      </c>
      <c r="J7" s="7">
        <v>8</v>
      </c>
      <c r="K7" s="7">
        <v>9</v>
      </c>
      <c r="L7" s="7">
        <v>10</v>
      </c>
      <c r="M7" s="7">
        <v>11</v>
      </c>
      <c r="N7" s="7">
        <v>12</v>
      </c>
      <c r="O7" s="7">
        <v>13</v>
      </c>
      <c r="P7" s="7">
        <v>14</v>
      </c>
      <c r="Q7" s="7">
        <v>15</v>
      </c>
      <c r="R7" s="7">
        <v>16</v>
      </c>
      <c r="S7" s="7">
        <v>17</v>
      </c>
    </row>
    <row r="8" spans="1:23" ht="39.950000000000003" customHeight="1" x14ac:dyDescent="0.35">
      <c r="A8" s="265" t="s">
        <v>81</v>
      </c>
      <c r="B8" s="266"/>
      <c r="C8" s="74">
        <f t="dataTable" ref="C8:S51" dt2D="0" dtr="1" r1="C5"/>
        <v>0</v>
      </c>
      <c r="D8" s="74">
        <v>0</v>
      </c>
      <c r="E8" s="74">
        <v>0</v>
      </c>
      <c r="F8" s="74">
        <v>0</v>
      </c>
      <c r="G8" s="74">
        <v>0</v>
      </c>
      <c r="H8" s="74">
        <v>0</v>
      </c>
      <c r="I8" s="74">
        <v>0</v>
      </c>
      <c r="J8" s="74">
        <v>0</v>
      </c>
      <c r="K8" s="74">
        <v>0</v>
      </c>
      <c r="L8" s="74">
        <v>0</v>
      </c>
      <c r="M8" s="74">
        <v>0</v>
      </c>
      <c r="N8" s="74">
        <v>0</v>
      </c>
      <c r="O8" s="74">
        <v>0</v>
      </c>
      <c r="P8" s="74">
        <v>0</v>
      </c>
      <c r="Q8" s="74">
        <v>0</v>
      </c>
      <c r="R8" s="74">
        <v>0</v>
      </c>
      <c r="S8" s="74">
        <v>0</v>
      </c>
      <c r="T8" s="369"/>
      <c r="V8" s="291" t="s">
        <v>191</v>
      </c>
      <c r="W8" s="292"/>
    </row>
    <row r="9" spans="1:23" x14ac:dyDescent="0.25">
      <c r="A9" s="18" t="str">
        <f>"PV at 1 Apr " &amp; W10-1 &amp; " of BBAR"</f>
        <v>PV at 1 Apr 2020 of BBAR</v>
      </c>
      <c r="B9" s="288">
        <f>BBAR!C55</f>
        <v>154129.87085083392</v>
      </c>
      <c r="C9" s="287">
        <v>197663.65837135509</v>
      </c>
      <c r="D9" s="75">
        <v>404731.89102215419</v>
      </c>
      <c r="E9" s="75">
        <v>43409.181980635003</v>
      </c>
      <c r="F9" s="75">
        <v>154129.87085083392</v>
      </c>
      <c r="G9" s="75">
        <v>111354.27249703996</v>
      </c>
      <c r="H9" s="75">
        <v>56804.61895783151</v>
      </c>
      <c r="I9" s="75">
        <v>110815.25072060908</v>
      </c>
      <c r="J9" s="75">
        <v>25496.677575106482</v>
      </c>
      <c r="K9" s="75">
        <v>122587.85652703056</v>
      </c>
      <c r="L9" s="75">
        <v>734520.4663136201</v>
      </c>
      <c r="M9" s="75">
        <v>119468.4454341872</v>
      </c>
      <c r="N9" s="75" t="e">
        <v>#N/A</v>
      </c>
      <c r="O9" s="75">
        <v>160845.65359569533</v>
      </c>
      <c r="P9" s="75">
        <v>176169.62200077286</v>
      </c>
      <c r="Q9" s="75">
        <v>463516.48731981998</v>
      </c>
      <c r="R9" s="75">
        <v>1801373.7352488665</v>
      </c>
      <c r="S9" s="75">
        <v>423604.99113666004</v>
      </c>
      <c r="U9" s="261"/>
      <c r="V9" s="293" t="str">
        <f>Inputs!A13</f>
        <v>Last day of year 1 of the DPP period</v>
      </c>
      <c r="W9" s="294">
        <f>Inputs!B13</f>
        <v>44286</v>
      </c>
    </row>
    <row r="10" spans="1:23" x14ac:dyDescent="0.25">
      <c r="A10" s="18" t="s">
        <v>112</v>
      </c>
      <c r="B10" s="288">
        <f>MAR!D48</f>
        <v>33258.712663227125</v>
      </c>
      <c r="C10" s="287">
        <v>42652.594084747587</v>
      </c>
      <c r="D10" s="75">
        <v>87334.541934299879</v>
      </c>
      <c r="E10" s="75">
        <v>9366.9935780126234</v>
      </c>
      <c r="F10" s="75">
        <v>33258.712663227125</v>
      </c>
      <c r="G10" s="75">
        <v>24028.436099748465</v>
      </c>
      <c r="H10" s="75">
        <v>12257.510432166828</v>
      </c>
      <c r="I10" s="75">
        <v>23912.123990469623</v>
      </c>
      <c r="J10" s="75">
        <v>5501.7672347113685</v>
      </c>
      <c r="K10" s="75">
        <v>26452.460342221599</v>
      </c>
      <c r="L10" s="75">
        <v>158497.53846888477</v>
      </c>
      <c r="M10" s="75">
        <v>25779.342298051128</v>
      </c>
      <c r="N10" s="75" t="e">
        <v>#N/A</v>
      </c>
      <c r="O10" s="75">
        <v>34707.869062223712</v>
      </c>
      <c r="P10" s="75">
        <v>38014.531549069543</v>
      </c>
      <c r="Q10" s="75">
        <v>100019.29918800581</v>
      </c>
      <c r="R10" s="75">
        <v>388707.0762403229</v>
      </c>
      <c r="S10" s="75">
        <v>91407.049166724333</v>
      </c>
      <c r="U10" s="261"/>
      <c r="V10" s="373" t="s">
        <v>208</v>
      </c>
      <c r="W10" s="375">
        <f>YEAR(W9)</f>
        <v>2021</v>
      </c>
    </row>
    <row r="11" spans="1:23" x14ac:dyDescent="0.25">
      <c r="A11" s="18" t="s">
        <v>113</v>
      </c>
      <c r="B11" s="288">
        <f>MAR!D49</f>
        <v>33258.712663227125</v>
      </c>
      <c r="C11" s="287">
        <v>42652.594084747587</v>
      </c>
      <c r="D11" s="75">
        <v>87334.541934299879</v>
      </c>
      <c r="E11" s="75">
        <v>9366.9935780126234</v>
      </c>
      <c r="F11" s="75">
        <v>33258.712663227125</v>
      </c>
      <c r="G11" s="75">
        <v>24028.436099748465</v>
      </c>
      <c r="H11" s="75">
        <v>12257.510432166828</v>
      </c>
      <c r="I11" s="75">
        <v>23912.123990469623</v>
      </c>
      <c r="J11" s="75">
        <v>5501.7672347113685</v>
      </c>
      <c r="K11" s="75">
        <v>26452.460342221599</v>
      </c>
      <c r="L11" s="75">
        <v>158497.53846888477</v>
      </c>
      <c r="M11" s="75">
        <v>25779.342298051128</v>
      </c>
      <c r="N11" s="75" t="e">
        <v>#N/A</v>
      </c>
      <c r="O11" s="75">
        <v>34707.869062223712</v>
      </c>
      <c r="P11" s="75">
        <v>38014.531549069543</v>
      </c>
      <c r="Q11" s="75">
        <v>100019.29918800581</v>
      </c>
      <c r="R11" s="75">
        <v>388707.0762403229</v>
      </c>
      <c r="S11" s="75">
        <v>91407.049166724333</v>
      </c>
      <c r="U11" s="261"/>
      <c r="V11" s="295" t="s">
        <v>209</v>
      </c>
      <c r="W11" s="296">
        <f>W10+1</f>
        <v>2022</v>
      </c>
    </row>
    <row r="12" spans="1:23" x14ac:dyDescent="0.25">
      <c r="A12" s="18" t="str">
        <f>"PV at 1 Apr " &amp; W10-1 &amp; " of MAR before tax over the regulatory period (Applicable X)"</f>
        <v>PV at 1 Apr 2020 of MAR before tax over the regulatory period (Applicable X)</v>
      </c>
      <c r="B12" s="288">
        <f>MAR!C51</f>
        <v>154129.87085083392</v>
      </c>
      <c r="C12" s="289">
        <v>197663.65837135509</v>
      </c>
      <c r="D12" s="85">
        <v>404731.89102215419</v>
      </c>
      <c r="E12" s="85">
        <v>43409.181980635003</v>
      </c>
      <c r="F12" s="85">
        <v>154129.87085083392</v>
      </c>
      <c r="G12" s="85">
        <v>111354.27249703996</v>
      </c>
      <c r="H12" s="85">
        <v>56804.61895783151</v>
      </c>
      <c r="I12" s="85">
        <v>110815.25072060908</v>
      </c>
      <c r="J12" s="85">
        <v>25496.677575106482</v>
      </c>
      <c r="K12" s="85">
        <v>122587.85652703056</v>
      </c>
      <c r="L12" s="85">
        <v>734520.4663136201</v>
      </c>
      <c r="M12" s="85">
        <v>119468.4454341872</v>
      </c>
      <c r="N12" s="85" t="e">
        <v>#N/A</v>
      </c>
      <c r="O12" s="85">
        <v>160845.65359569533</v>
      </c>
      <c r="P12" s="85">
        <v>176169.62200077286</v>
      </c>
      <c r="Q12" s="85">
        <v>463516.48731981998</v>
      </c>
      <c r="R12" s="85">
        <v>1801373.7352488665</v>
      </c>
      <c r="S12" s="85">
        <v>423604.99113666004</v>
      </c>
      <c r="U12" s="261"/>
      <c r="V12" s="295" t="s">
        <v>210</v>
      </c>
      <c r="W12" s="296">
        <f>W11+1</f>
        <v>2023</v>
      </c>
    </row>
    <row r="13" spans="1:23" x14ac:dyDescent="0.25">
      <c r="A13" s="18" t="str">
        <f>"MAR (industry-wide X factor) " &amp; W10</f>
        <v>MAR (industry-wide X factor) 2021</v>
      </c>
      <c r="B13" s="288">
        <f>MAR!D46</f>
        <v>33258.712663227125</v>
      </c>
      <c r="C13" s="287">
        <v>42652.594084747587</v>
      </c>
      <c r="D13" s="75">
        <v>87334.541934299879</v>
      </c>
      <c r="E13" s="75">
        <v>9366.9935780126234</v>
      </c>
      <c r="F13" s="75">
        <v>33258.712663227125</v>
      </c>
      <c r="G13" s="75">
        <v>24028.436099748465</v>
      </c>
      <c r="H13" s="75">
        <v>12257.510432166828</v>
      </c>
      <c r="I13" s="75">
        <v>23912.123990469623</v>
      </c>
      <c r="J13" s="75">
        <v>5501.7672347113685</v>
      </c>
      <c r="K13" s="75">
        <v>26452.460342221599</v>
      </c>
      <c r="L13" s="75">
        <v>158497.53846888477</v>
      </c>
      <c r="M13" s="75">
        <v>25779.342298051128</v>
      </c>
      <c r="N13" s="75" t="e">
        <v>#N/A</v>
      </c>
      <c r="O13" s="75">
        <v>34707.869062223712</v>
      </c>
      <c r="P13" s="75">
        <v>38014.531549069543</v>
      </c>
      <c r="Q13" s="75">
        <v>100019.29918800581</v>
      </c>
      <c r="R13" s="75">
        <v>388707.0762403229</v>
      </c>
      <c r="S13" s="75">
        <v>91407.049166724333</v>
      </c>
      <c r="T13" s="261"/>
      <c r="U13" s="261"/>
      <c r="V13" s="295" t="s">
        <v>211</v>
      </c>
      <c r="W13" s="296">
        <f>W12+1</f>
        <v>2024</v>
      </c>
    </row>
    <row r="14" spans="1:23" ht="15.75" thickBot="1" x14ac:dyDescent="0.3">
      <c r="A14" s="18" t="str">
        <f>"MAR (industry-wide X factor) " &amp; W11</f>
        <v>MAR (industry-wide X factor) 2022</v>
      </c>
      <c r="B14" s="288">
        <f>MAR!E46</f>
        <v>33907.327888787833</v>
      </c>
      <c r="C14" s="287">
        <v>43484.409862260109</v>
      </c>
      <c r="D14" s="75">
        <v>89037.750178995091</v>
      </c>
      <c r="E14" s="75">
        <v>9549.6697601591986</v>
      </c>
      <c r="F14" s="75">
        <v>33907.327888787833</v>
      </c>
      <c r="G14" s="75">
        <v>24497.041414046795</v>
      </c>
      <c r="H14" s="75">
        <v>12496.55780523497</v>
      </c>
      <c r="I14" s="75">
        <v>24378.460972684286</v>
      </c>
      <c r="J14" s="75">
        <v>5609.0633297845379</v>
      </c>
      <c r="K14" s="75">
        <v>26968.339255071889</v>
      </c>
      <c r="L14" s="75">
        <v>161588.57562675045</v>
      </c>
      <c r="M14" s="75">
        <v>26282.093985669657</v>
      </c>
      <c r="N14" s="75" t="e">
        <v>#N/A</v>
      </c>
      <c r="O14" s="75">
        <v>35384.74590194026</v>
      </c>
      <c r="P14" s="75">
        <v>38755.89529952361</v>
      </c>
      <c r="Q14" s="75">
        <v>101969.88702224212</v>
      </c>
      <c r="R14" s="75">
        <v>396287.68618411728</v>
      </c>
      <c r="S14" s="75">
        <v>93189.679914145483</v>
      </c>
      <c r="T14" s="261"/>
      <c r="U14" s="261"/>
      <c r="V14" s="374" t="s">
        <v>212</v>
      </c>
      <c r="W14" s="315">
        <f>W13+1</f>
        <v>2025</v>
      </c>
    </row>
    <row r="15" spans="1:23" x14ac:dyDescent="0.25">
      <c r="A15" s="18" t="str">
        <f>"MAR (industry-wide X factor) " &amp; W12</f>
        <v>MAR (industry-wide X factor) 2023</v>
      </c>
      <c r="B15" s="288">
        <f>MAR!F46</f>
        <v>34593.885463633924</v>
      </c>
      <c r="C15" s="287">
        <v>44364.884757733031</v>
      </c>
      <c r="D15" s="75">
        <v>90840.591795802538</v>
      </c>
      <c r="E15" s="75">
        <v>9743.0320366741798</v>
      </c>
      <c r="F15" s="75">
        <v>34593.885463633924</v>
      </c>
      <c r="G15" s="75">
        <v>24993.058953361466</v>
      </c>
      <c r="H15" s="75">
        <v>12749.588844685386</v>
      </c>
      <c r="I15" s="75">
        <v>24872.077488228726</v>
      </c>
      <c r="J15" s="75">
        <v>5722.6359748919804</v>
      </c>
      <c r="K15" s="75">
        <v>27514.395778821465</v>
      </c>
      <c r="L15" s="75">
        <v>164860.43063605714</v>
      </c>
      <c r="M15" s="75">
        <v>26814.255374731667</v>
      </c>
      <c r="N15" s="75" t="e">
        <v>#N/A</v>
      </c>
      <c r="O15" s="75">
        <v>36101.2183238504</v>
      </c>
      <c r="P15" s="75">
        <v>39540.626953256447</v>
      </c>
      <c r="Q15" s="75">
        <v>104034.57930855082</v>
      </c>
      <c r="R15" s="75">
        <v>404311.74262584897</v>
      </c>
      <c r="S15" s="75">
        <v>95076.590049098799</v>
      </c>
      <c r="T15" s="261"/>
      <c r="U15" s="261"/>
    </row>
    <row r="16" spans="1:23" x14ac:dyDescent="0.25">
      <c r="A16" s="18" t="str">
        <f>"MAR (industry-wide X factor) " &amp; W13</f>
        <v>MAR (industry-wide X factor) 2024</v>
      </c>
      <c r="B16" s="288">
        <f>MAR!G46</f>
        <v>35285.763172906605</v>
      </c>
      <c r="C16" s="287">
        <v>45252.18245288769</v>
      </c>
      <c r="D16" s="75">
        <v>92657.403631718582</v>
      </c>
      <c r="E16" s="75">
        <v>9937.8926774076626</v>
      </c>
      <c r="F16" s="75">
        <v>35285.763172906605</v>
      </c>
      <c r="G16" s="75">
        <v>25492.920132428691</v>
      </c>
      <c r="H16" s="75">
        <v>13004.580621579093</v>
      </c>
      <c r="I16" s="75">
        <v>25369.519037993294</v>
      </c>
      <c r="J16" s="75">
        <v>5837.0886943898195</v>
      </c>
      <c r="K16" s="75">
        <v>28064.683694397896</v>
      </c>
      <c r="L16" s="75">
        <v>168157.63924877826</v>
      </c>
      <c r="M16" s="75">
        <v>27350.540482226294</v>
      </c>
      <c r="N16" s="75" t="e">
        <v>#N/A</v>
      </c>
      <c r="O16" s="75">
        <v>36823.242690327403</v>
      </c>
      <c r="P16" s="75">
        <v>40331.439492321573</v>
      </c>
      <c r="Q16" s="75">
        <v>106115.27089472182</v>
      </c>
      <c r="R16" s="75">
        <v>412397.97747836594</v>
      </c>
      <c r="S16" s="75">
        <v>96978.121850080759</v>
      </c>
      <c r="T16" s="261"/>
      <c r="U16" s="261"/>
    </row>
    <row r="17" spans="1:21" x14ac:dyDescent="0.25">
      <c r="A17" s="18" t="str">
        <f>"MAR (industry-wide X factor) " &amp; W14</f>
        <v>MAR (industry-wide X factor) 2025</v>
      </c>
      <c r="B17" s="288">
        <f>MAR!H46</f>
        <v>35991.478436364734</v>
      </c>
      <c r="C17" s="287">
        <v>46157.226101945445</v>
      </c>
      <c r="D17" s="75">
        <v>94510.551704352954</v>
      </c>
      <c r="E17" s="75">
        <v>10136.650530955818</v>
      </c>
      <c r="F17" s="75">
        <v>35991.478436364734</v>
      </c>
      <c r="G17" s="75">
        <v>26002.778535077268</v>
      </c>
      <c r="H17" s="75">
        <v>13264.672234010673</v>
      </c>
      <c r="I17" s="75">
        <v>25876.909418753163</v>
      </c>
      <c r="J17" s="75">
        <v>5953.8304682776161</v>
      </c>
      <c r="K17" s="75">
        <v>28625.977368285854</v>
      </c>
      <c r="L17" s="75">
        <v>171520.79203375385</v>
      </c>
      <c r="M17" s="75">
        <v>27897.551291870823</v>
      </c>
      <c r="N17" s="75" t="e">
        <v>#N/A</v>
      </c>
      <c r="O17" s="75">
        <v>37559.707544133955</v>
      </c>
      <c r="P17" s="75">
        <v>41138.068282168002</v>
      </c>
      <c r="Q17" s="75">
        <v>108237.57631261626</v>
      </c>
      <c r="R17" s="75">
        <v>420645.93702793325</v>
      </c>
      <c r="S17" s="75">
        <v>98917.684287082389</v>
      </c>
      <c r="T17" s="371" t="s">
        <v>252</v>
      </c>
      <c r="U17" s="261"/>
    </row>
    <row r="18" spans="1:21" x14ac:dyDescent="0.25">
      <c r="A18" s="18" t="str">
        <f>"MAR (applicable X factor) " &amp; W10</f>
        <v>MAR (applicable X factor) 2021</v>
      </c>
      <c r="B18" s="288">
        <f>MAR!D47</f>
        <v>33258.712663227125</v>
      </c>
      <c r="C18" s="287">
        <v>42652.594084747587</v>
      </c>
      <c r="D18" s="75">
        <v>87334.541934299879</v>
      </c>
      <c r="E18" s="75">
        <v>9366.9935780126234</v>
      </c>
      <c r="F18" s="75">
        <v>33258.712663227125</v>
      </c>
      <c r="G18" s="75">
        <v>24028.436099748465</v>
      </c>
      <c r="H18" s="75">
        <v>12257.510432166828</v>
      </c>
      <c r="I18" s="75">
        <v>23912.123990469623</v>
      </c>
      <c r="J18" s="75">
        <v>5501.7672347113685</v>
      </c>
      <c r="K18" s="75">
        <v>26452.460342221599</v>
      </c>
      <c r="L18" s="75">
        <v>158497.53846888477</v>
      </c>
      <c r="M18" s="75">
        <v>25779.342298051128</v>
      </c>
      <c r="N18" s="75" t="e">
        <v>#N/A</v>
      </c>
      <c r="O18" s="75">
        <v>34707.869062223712</v>
      </c>
      <c r="P18" s="75">
        <v>38014.531549069543</v>
      </c>
      <c r="Q18" s="75">
        <v>100019.29918800581</v>
      </c>
      <c r="R18" s="75">
        <v>388707.0762403229</v>
      </c>
      <c r="S18" s="75">
        <v>91407.049166724333</v>
      </c>
      <c r="T18" s="261">
        <f t="shared" ref="T18:T22" si="0">SUM(C18:M18,O18:R18)</f>
        <v>1010490.797166163</v>
      </c>
      <c r="U18" s="261"/>
    </row>
    <row r="19" spans="1:21" x14ac:dyDescent="0.25">
      <c r="A19" s="18" t="str">
        <f>"MAR (applicable X factor) " &amp; W11</f>
        <v>MAR (applicable X factor) 2022</v>
      </c>
      <c r="B19" s="288">
        <f>MAR!E47</f>
        <v>33907.327888787833</v>
      </c>
      <c r="C19" s="287">
        <v>43484.409862260109</v>
      </c>
      <c r="D19" s="75">
        <v>89037.750178995091</v>
      </c>
      <c r="E19" s="75">
        <v>9549.6697601591986</v>
      </c>
      <c r="F19" s="75">
        <v>33907.327888787833</v>
      </c>
      <c r="G19" s="75">
        <v>24497.041414046795</v>
      </c>
      <c r="H19" s="75">
        <v>12496.55780523497</v>
      </c>
      <c r="I19" s="75">
        <v>24378.460972684286</v>
      </c>
      <c r="J19" s="75">
        <v>5609.0633297845379</v>
      </c>
      <c r="K19" s="75">
        <v>26968.339255071889</v>
      </c>
      <c r="L19" s="75">
        <v>161588.57562675045</v>
      </c>
      <c r="M19" s="75">
        <v>26282.093985669657</v>
      </c>
      <c r="N19" s="75" t="e">
        <v>#N/A</v>
      </c>
      <c r="O19" s="75">
        <v>35384.74590194026</v>
      </c>
      <c r="P19" s="75">
        <v>38755.89529952361</v>
      </c>
      <c r="Q19" s="75">
        <v>101969.88702224212</v>
      </c>
      <c r="R19" s="75">
        <v>396287.68618411728</v>
      </c>
      <c r="S19" s="75">
        <v>93189.679914145483</v>
      </c>
      <c r="T19" s="261">
        <f t="shared" si="0"/>
        <v>1030197.5044872682</v>
      </c>
      <c r="U19" s="261"/>
    </row>
    <row r="20" spans="1:21" x14ac:dyDescent="0.25">
      <c r="A20" s="18" t="str">
        <f>"MAR (applicable X factor) " &amp; W12</f>
        <v>MAR (applicable X factor) 2023</v>
      </c>
      <c r="B20" s="288">
        <f>MAR!F47</f>
        <v>34593.885463633924</v>
      </c>
      <c r="C20" s="287">
        <v>44364.884757733031</v>
      </c>
      <c r="D20" s="75">
        <v>90840.591795802538</v>
      </c>
      <c r="E20" s="75">
        <v>9743.0320366741798</v>
      </c>
      <c r="F20" s="75">
        <v>34593.885463633924</v>
      </c>
      <c r="G20" s="75">
        <v>24993.058953361466</v>
      </c>
      <c r="H20" s="75">
        <v>12749.588844685386</v>
      </c>
      <c r="I20" s="75">
        <v>24872.077488228726</v>
      </c>
      <c r="J20" s="75">
        <v>5722.6359748919804</v>
      </c>
      <c r="K20" s="75">
        <v>27514.395778821465</v>
      </c>
      <c r="L20" s="75">
        <v>164860.43063605714</v>
      </c>
      <c r="M20" s="75">
        <v>26814.255374731667</v>
      </c>
      <c r="N20" s="75" t="e">
        <v>#N/A</v>
      </c>
      <c r="O20" s="75">
        <v>36101.2183238504</v>
      </c>
      <c r="P20" s="75">
        <v>39540.626953256447</v>
      </c>
      <c r="Q20" s="75">
        <v>104034.57930855082</v>
      </c>
      <c r="R20" s="75">
        <v>404311.74262584897</v>
      </c>
      <c r="S20" s="75">
        <v>95076.590049098799</v>
      </c>
      <c r="T20" s="261">
        <f t="shared" si="0"/>
        <v>1051057.0043161283</v>
      </c>
      <c r="U20" s="261"/>
    </row>
    <row r="21" spans="1:21" x14ac:dyDescent="0.25">
      <c r="A21" s="18" t="str">
        <f>"MAR (applicable X factor) " &amp; W13</f>
        <v>MAR (applicable X factor) 2024</v>
      </c>
      <c r="B21" s="288">
        <f>MAR!G47</f>
        <v>35285.763172906605</v>
      </c>
      <c r="C21" s="287">
        <v>45252.18245288769</v>
      </c>
      <c r="D21" s="75">
        <v>92657.403631718582</v>
      </c>
      <c r="E21" s="75">
        <v>9937.8926774076626</v>
      </c>
      <c r="F21" s="75">
        <v>35285.763172906605</v>
      </c>
      <c r="G21" s="75">
        <v>25492.920132428691</v>
      </c>
      <c r="H21" s="75">
        <v>13004.580621579093</v>
      </c>
      <c r="I21" s="75">
        <v>25369.519037993294</v>
      </c>
      <c r="J21" s="75">
        <v>5837.0886943898195</v>
      </c>
      <c r="K21" s="75">
        <v>28064.683694397896</v>
      </c>
      <c r="L21" s="75">
        <v>168157.63924877826</v>
      </c>
      <c r="M21" s="75">
        <v>27350.540482226294</v>
      </c>
      <c r="N21" s="75" t="e">
        <v>#N/A</v>
      </c>
      <c r="O21" s="75">
        <v>36823.242690327403</v>
      </c>
      <c r="P21" s="75">
        <v>40331.439492321573</v>
      </c>
      <c r="Q21" s="75">
        <v>106115.27089472182</v>
      </c>
      <c r="R21" s="75">
        <v>412397.97747836594</v>
      </c>
      <c r="S21" s="75">
        <v>96978.121850080759</v>
      </c>
      <c r="T21" s="261">
        <f t="shared" si="0"/>
        <v>1072078.1444024506</v>
      </c>
      <c r="U21" s="261"/>
    </row>
    <row r="22" spans="1:21" x14ac:dyDescent="0.25">
      <c r="A22" s="18" t="str">
        <f>"MAR (applicable X factor) " &amp; W14</f>
        <v>MAR (applicable X factor) 2025</v>
      </c>
      <c r="B22" s="288">
        <f>MAR!H47</f>
        <v>35991.478436364734</v>
      </c>
      <c r="C22" s="287">
        <v>46157.226101945445</v>
      </c>
      <c r="D22" s="75">
        <v>94510.551704352954</v>
      </c>
      <c r="E22" s="75">
        <v>10136.650530955818</v>
      </c>
      <c r="F22" s="75">
        <v>35991.478436364734</v>
      </c>
      <c r="G22" s="75">
        <v>26002.778535077268</v>
      </c>
      <c r="H22" s="75">
        <v>13264.672234010673</v>
      </c>
      <c r="I22" s="75">
        <v>25876.909418753163</v>
      </c>
      <c r="J22" s="75">
        <v>5953.8304682776161</v>
      </c>
      <c r="K22" s="75">
        <v>28625.977368285854</v>
      </c>
      <c r="L22" s="75">
        <v>171520.79203375385</v>
      </c>
      <c r="M22" s="75">
        <v>27897.551291870823</v>
      </c>
      <c r="N22" s="75" t="e">
        <v>#N/A</v>
      </c>
      <c r="O22" s="75">
        <v>37559.707544133955</v>
      </c>
      <c r="P22" s="75">
        <v>41138.068282168002</v>
      </c>
      <c r="Q22" s="75">
        <v>108237.57631261626</v>
      </c>
      <c r="R22" s="75">
        <v>420645.93702793325</v>
      </c>
      <c r="S22" s="75">
        <v>98917.684287082389</v>
      </c>
      <c r="T22" s="261">
        <f t="shared" si="0"/>
        <v>1093519.7072904997</v>
      </c>
      <c r="U22" s="261"/>
    </row>
    <row r="23" spans="1:21" ht="15.75" thickBot="1" x14ac:dyDescent="0.3">
      <c r="A23" s="18" t="str">
        <f>"BBAR before tax " &amp; W10</f>
        <v>BBAR before tax 2021</v>
      </c>
      <c r="B23" s="288">
        <f>BBAR!F57</f>
        <v>32360.966363715288</v>
      </c>
      <c r="C23" s="287">
        <v>41745.646003901988</v>
      </c>
      <c r="D23" s="75">
        <v>83163.894085121588</v>
      </c>
      <c r="E23" s="75">
        <v>9223.0780517578187</v>
      </c>
      <c r="F23" s="75">
        <v>32360.966363715288</v>
      </c>
      <c r="G23" s="75">
        <v>23556.880969242549</v>
      </c>
      <c r="H23" s="75">
        <v>12031.832896491811</v>
      </c>
      <c r="I23" s="75">
        <v>23661.632619176824</v>
      </c>
      <c r="J23" s="75">
        <v>5440.1331956028544</v>
      </c>
      <c r="K23" s="75">
        <v>25909.179762975018</v>
      </c>
      <c r="L23" s="75">
        <v>153176.71291052661</v>
      </c>
      <c r="M23" s="75">
        <v>24969.689365800685</v>
      </c>
      <c r="N23" s="75" t="e">
        <v>#N/A</v>
      </c>
      <c r="O23" s="75">
        <v>33817.403539668296</v>
      </c>
      <c r="P23" s="75">
        <v>37177.758507926934</v>
      </c>
      <c r="Q23" s="75">
        <v>97101.473468586235</v>
      </c>
      <c r="R23" s="75">
        <v>375704.61177741969</v>
      </c>
      <c r="S23" s="75">
        <v>89348.618865775366</v>
      </c>
      <c r="T23" s="372">
        <f>SUM(T18:T22)</f>
        <v>5257343.1576625099</v>
      </c>
      <c r="U23" s="261"/>
    </row>
    <row r="24" spans="1:21" ht="15.75" thickTop="1" x14ac:dyDescent="0.25">
      <c r="A24" s="18" t="str">
        <f>"BBAR before tax " &amp; W11</f>
        <v>BBAR before tax 2022</v>
      </c>
      <c r="B24" s="288">
        <f>BBAR!G57</f>
        <v>33274.877294642938</v>
      </c>
      <c r="C24" s="287">
        <v>42930.854638362791</v>
      </c>
      <c r="D24" s="75">
        <v>86584.680794345128</v>
      </c>
      <c r="E24" s="75">
        <v>9456.0870122644592</v>
      </c>
      <c r="F24" s="75">
        <v>33274.877294642938</v>
      </c>
      <c r="G24" s="75">
        <v>24152.480400478034</v>
      </c>
      <c r="H24" s="75">
        <v>12299.857484397877</v>
      </c>
      <c r="I24" s="75">
        <v>24119.659300659976</v>
      </c>
      <c r="J24" s="75">
        <v>5545.1429117806429</v>
      </c>
      <c r="K24" s="75">
        <v>26619.519370299768</v>
      </c>
      <c r="L24" s="75">
        <v>157730.38744265636</v>
      </c>
      <c r="M24" s="75">
        <v>25588.280158950452</v>
      </c>
      <c r="N24" s="75" t="e">
        <v>#N/A</v>
      </c>
      <c r="O24" s="75">
        <v>34837.583687268321</v>
      </c>
      <c r="P24" s="75">
        <v>38094.703300851797</v>
      </c>
      <c r="Q24" s="75">
        <v>100069.66012886327</v>
      </c>
      <c r="R24" s="75">
        <v>387546.77095884824</v>
      </c>
      <c r="S24" s="75">
        <v>91600.240317022646</v>
      </c>
      <c r="U24" s="261"/>
    </row>
    <row r="25" spans="1:21" x14ac:dyDescent="0.25">
      <c r="A25" s="18" t="str">
        <f>"BBAR before tax " &amp; W12</f>
        <v>BBAR before tax 2023</v>
      </c>
      <c r="B25" s="288">
        <f>BBAR!H57</f>
        <v>34609.963116407402</v>
      </c>
      <c r="C25" s="287">
        <v>44412.843395391865</v>
      </c>
      <c r="D25" s="75">
        <v>91034.349656230959</v>
      </c>
      <c r="E25" s="75">
        <v>9752.8855501682719</v>
      </c>
      <c r="F25" s="75">
        <v>34609.963116407402</v>
      </c>
      <c r="G25" s="75">
        <v>24979.184982626251</v>
      </c>
      <c r="H25" s="75">
        <v>12729.668224724239</v>
      </c>
      <c r="I25" s="75">
        <v>24815.848056558665</v>
      </c>
      <c r="J25" s="75">
        <v>5715.5523022816687</v>
      </c>
      <c r="K25" s="75">
        <v>27539.40399437899</v>
      </c>
      <c r="L25" s="75">
        <v>164642.08226332854</v>
      </c>
      <c r="M25" s="75">
        <v>26669.162391349415</v>
      </c>
      <c r="N25" s="75" t="e">
        <v>#N/A</v>
      </c>
      <c r="O25" s="75">
        <v>36123.746608190748</v>
      </c>
      <c r="P25" s="75">
        <v>39489.708562189764</v>
      </c>
      <c r="Q25" s="75">
        <v>104145.3725285416</v>
      </c>
      <c r="R25" s="75">
        <v>404401.17251959204</v>
      </c>
      <c r="S25" s="75">
        <v>94905.19092733039</v>
      </c>
      <c r="U25" s="261"/>
    </row>
    <row r="26" spans="1:21" x14ac:dyDescent="0.25">
      <c r="A26" s="18" t="str">
        <f>"BBAR before tax " &amp; W13</f>
        <v>BBAR before tax 2024</v>
      </c>
      <c r="B26" s="288">
        <f>BBAR!I57</f>
        <v>35908.977734790154</v>
      </c>
      <c r="C26" s="287">
        <v>45837.082962574175</v>
      </c>
      <c r="D26" s="75">
        <v>95336.932387233013</v>
      </c>
      <c r="E26" s="75">
        <v>10039.019104093897</v>
      </c>
      <c r="F26" s="75">
        <v>35908.977734790154</v>
      </c>
      <c r="G26" s="75">
        <v>25806.738397623209</v>
      </c>
      <c r="H26" s="75">
        <v>13176.304986651054</v>
      </c>
      <c r="I26" s="75">
        <v>25588.431814523854</v>
      </c>
      <c r="J26" s="75">
        <v>5887.0784803252736</v>
      </c>
      <c r="K26" s="75">
        <v>28425.937054102393</v>
      </c>
      <c r="L26" s="75">
        <v>171773.51200762848</v>
      </c>
      <c r="M26" s="75">
        <v>27997.973831484676</v>
      </c>
      <c r="N26" s="75" t="e">
        <v>#N/A</v>
      </c>
      <c r="O26" s="75">
        <v>37399.791422303555</v>
      </c>
      <c r="P26" s="75">
        <v>40918.534510216938</v>
      </c>
      <c r="Q26" s="75">
        <v>108026.54481463431</v>
      </c>
      <c r="R26" s="75">
        <v>421033.58773150115</v>
      </c>
      <c r="S26" s="75">
        <v>98374.023159137563</v>
      </c>
      <c r="U26" s="261"/>
    </row>
    <row r="27" spans="1:21" x14ac:dyDescent="0.25">
      <c r="A27" s="18" t="str">
        <f>"BBAR before tax " &amp; W14</f>
        <v>BBAR before tax 2025</v>
      </c>
      <c r="B27" s="288">
        <f>BBAR!J57</f>
        <v>37118.835357009819</v>
      </c>
      <c r="C27" s="287">
        <v>47210.575491864518</v>
      </c>
      <c r="D27" s="75">
        <v>99288.600313741976</v>
      </c>
      <c r="E27" s="75">
        <v>10299.218389917909</v>
      </c>
      <c r="F27" s="75">
        <v>37118.835357009819</v>
      </c>
      <c r="G27" s="75">
        <v>26647.628376627057</v>
      </c>
      <c r="H27" s="75">
        <v>13601.648646217178</v>
      </c>
      <c r="I27" s="75">
        <v>26304.924971588396</v>
      </c>
      <c r="J27" s="75">
        <v>6056.0894363182979</v>
      </c>
      <c r="K27" s="75">
        <v>29269.34030505758</v>
      </c>
      <c r="L27" s="75">
        <v>178752.32469747824</v>
      </c>
      <c r="M27" s="75">
        <v>29140.652576453267</v>
      </c>
      <c r="N27" s="75" t="e">
        <v>#N/A</v>
      </c>
      <c r="O27" s="75">
        <v>38622.57955405031</v>
      </c>
      <c r="P27" s="75">
        <v>42336.412719147156</v>
      </c>
      <c r="Q27" s="75">
        <v>111779.53528667551</v>
      </c>
      <c r="R27" s="75">
        <v>437060.05255067465</v>
      </c>
      <c r="S27" s="75">
        <v>101924.17557374279</v>
      </c>
      <c r="U27" s="261"/>
    </row>
    <row r="28" spans="1:21" x14ac:dyDescent="0.25">
      <c r="A28" s="18" t="str">
        <f>"Closing RAB " &amp; W10</f>
        <v>Closing RAB 2021</v>
      </c>
      <c r="B28" s="288">
        <f>RAB!F94</f>
        <v>294732.02536669734</v>
      </c>
      <c r="C28" s="287">
        <v>211061.46981115534</v>
      </c>
      <c r="D28" s="75">
        <v>553394.75154536474</v>
      </c>
      <c r="E28" s="75">
        <v>68229.085403312449</v>
      </c>
      <c r="F28" s="75">
        <v>294732.02536669734</v>
      </c>
      <c r="G28" s="75">
        <v>173134.44165370133</v>
      </c>
      <c r="H28" s="75">
        <v>93085.174671491375</v>
      </c>
      <c r="I28" s="75">
        <v>139169.51474607098</v>
      </c>
      <c r="J28" s="75">
        <v>43372.555437704148</v>
      </c>
      <c r="K28" s="75">
        <v>181732.8441826269</v>
      </c>
      <c r="L28" s="75">
        <v>1173801.9911983507</v>
      </c>
      <c r="M28" s="75">
        <v>220927.50622214028</v>
      </c>
      <c r="N28" s="75" t="e">
        <v>#N/A</v>
      </c>
      <c r="O28" s="75">
        <v>230355.07276033904</v>
      </c>
      <c r="P28" s="75">
        <v>297000.9592587169</v>
      </c>
      <c r="Q28" s="75">
        <v>671907.77517188166</v>
      </c>
      <c r="R28" s="75">
        <v>3376593.5866082534</v>
      </c>
      <c r="S28" s="75">
        <v>684490.77762947173</v>
      </c>
      <c r="U28" s="261"/>
    </row>
    <row r="29" spans="1:21" x14ac:dyDescent="0.25">
      <c r="A29" s="18" t="str">
        <f>"Closing RAB " &amp; W11</f>
        <v>Closing RAB 2022</v>
      </c>
      <c r="B29" s="288">
        <f>RAB!G94</f>
        <v>305969.30779541336</v>
      </c>
      <c r="C29" s="287">
        <v>217099.58281686774</v>
      </c>
      <c r="D29" s="75">
        <v>593568.04967242084</v>
      </c>
      <c r="E29" s="75">
        <v>69692.995808116422</v>
      </c>
      <c r="F29" s="75">
        <v>305969.30779541336</v>
      </c>
      <c r="G29" s="75">
        <v>179230.85042852032</v>
      </c>
      <c r="H29" s="75">
        <v>96175.871180181523</v>
      </c>
      <c r="I29" s="75">
        <v>140497.06040084714</v>
      </c>
      <c r="J29" s="75">
        <v>44220.816920450263</v>
      </c>
      <c r="K29" s="75">
        <v>189134.64878715193</v>
      </c>
      <c r="L29" s="75">
        <v>1210779.5848788929</v>
      </c>
      <c r="M29" s="75">
        <v>229010.70313909347</v>
      </c>
      <c r="N29" s="75" t="e">
        <v>#N/A</v>
      </c>
      <c r="O29" s="75">
        <v>240551.27355218181</v>
      </c>
      <c r="P29" s="75">
        <v>306718.52560854488</v>
      </c>
      <c r="Q29" s="75">
        <v>701380.24774470774</v>
      </c>
      <c r="R29" s="75">
        <v>3510716.5258314651</v>
      </c>
      <c r="S29" s="75">
        <v>702234.66419308493</v>
      </c>
      <c r="U29" s="261"/>
    </row>
    <row r="30" spans="1:21" x14ac:dyDescent="0.25">
      <c r="A30" s="18" t="str">
        <f>"Closing RAB " &amp; W12</f>
        <v>Closing RAB 2023</v>
      </c>
      <c r="B30" s="288">
        <f>RAB!H94</f>
        <v>316667.2037487257</v>
      </c>
      <c r="C30" s="287">
        <v>220955.61980643834</v>
      </c>
      <c r="D30" s="75">
        <v>630450.47508118919</v>
      </c>
      <c r="E30" s="75">
        <v>72262.805117660057</v>
      </c>
      <c r="F30" s="75">
        <v>316667.2037487257</v>
      </c>
      <c r="G30" s="75">
        <v>183917.03692457327</v>
      </c>
      <c r="H30" s="75">
        <v>99654.37570198474</v>
      </c>
      <c r="I30" s="75">
        <v>142899.87063772173</v>
      </c>
      <c r="J30" s="75">
        <v>44968.276466470823</v>
      </c>
      <c r="K30" s="75">
        <v>193038.31811858466</v>
      </c>
      <c r="L30" s="75">
        <v>1271930.6216776019</v>
      </c>
      <c r="M30" s="75">
        <v>241256.91562017723</v>
      </c>
      <c r="N30" s="75" t="e">
        <v>#N/A</v>
      </c>
      <c r="O30" s="75">
        <v>249313.08473676769</v>
      </c>
      <c r="P30" s="75">
        <v>317439.60257876385</v>
      </c>
      <c r="Q30" s="75">
        <v>727649.42448202707</v>
      </c>
      <c r="R30" s="75">
        <v>3644110.9673976786</v>
      </c>
      <c r="S30" s="75">
        <v>721034.28952064819</v>
      </c>
      <c r="U30" s="261"/>
    </row>
    <row r="31" spans="1:21" x14ac:dyDescent="0.25">
      <c r="A31" s="18" t="str">
        <f>"Closing RAB " &amp; W13</f>
        <v>Closing RAB 2024</v>
      </c>
      <c r="B31" s="288">
        <f>RAB!I94</f>
        <v>324867.13609531551</v>
      </c>
      <c r="C31" s="287">
        <v>223503.5106577538</v>
      </c>
      <c r="D31" s="75">
        <v>657032.45925061149</v>
      </c>
      <c r="E31" s="75">
        <v>73610.042315926374</v>
      </c>
      <c r="F31" s="75">
        <v>324867.13609531551</v>
      </c>
      <c r="G31" s="75">
        <v>188738.94843330627</v>
      </c>
      <c r="H31" s="75">
        <v>103008.97097931962</v>
      </c>
      <c r="I31" s="75">
        <v>145453.43502986035</v>
      </c>
      <c r="J31" s="75">
        <v>45660.516602781856</v>
      </c>
      <c r="K31" s="75">
        <v>197688.6402617541</v>
      </c>
      <c r="L31" s="75">
        <v>1321564.4985374822</v>
      </c>
      <c r="M31" s="75">
        <v>258207.39458497416</v>
      </c>
      <c r="N31" s="75" t="e">
        <v>#N/A</v>
      </c>
      <c r="O31" s="75">
        <v>258355.17519360123</v>
      </c>
      <c r="P31" s="75">
        <v>327502.28771064541</v>
      </c>
      <c r="Q31" s="75">
        <v>748985.82478657889</v>
      </c>
      <c r="R31" s="75">
        <v>3768824.6375683807</v>
      </c>
      <c r="S31" s="75">
        <v>740896.4209320877</v>
      </c>
      <c r="U31" s="261"/>
    </row>
    <row r="32" spans="1:21" x14ac:dyDescent="0.25">
      <c r="A32" s="18" t="str">
        <f>"Closing RAB " &amp; W14</f>
        <v>Closing RAB 2025</v>
      </c>
      <c r="B32" s="288">
        <f>RAB!J94</f>
        <v>331654.38728115568</v>
      </c>
      <c r="C32" s="287">
        <v>224899.78233633237</v>
      </c>
      <c r="D32" s="75">
        <v>687202.79090402857</v>
      </c>
      <c r="E32" s="75">
        <v>74982.876182036925</v>
      </c>
      <c r="F32" s="75">
        <v>331654.38728115568</v>
      </c>
      <c r="G32" s="75">
        <v>193950.84892409373</v>
      </c>
      <c r="H32" s="75">
        <v>105770.2015985649</v>
      </c>
      <c r="I32" s="75">
        <v>147745.66313517909</v>
      </c>
      <c r="J32" s="75">
        <v>46299.63478877554</v>
      </c>
      <c r="K32" s="75">
        <v>200442.04054940789</v>
      </c>
      <c r="L32" s="75">
        <v>1373821.3778168159</v>
      </c>
      <c r="M32" s="75">
        <v>265623.99199197174</v>
      </c>
      <c r="N32" s="75" t="e">
        <v>#N/A</v>
      </c>
      <c r="O32" s="75">
        <v>265664.74425672099</v>
      </c>
      <c r="P32" s="75">
        <v>337469.5466945754</v>
      </c>
      <c r="Q32" s="75">
        <v>770218.9618836788</v>
      </c>
      <c r="R32" s="75">
        <v>3876169.2854917636</v>
      </c>
      <c r="S32" s="75">
        <v>761689.6057465754</v>
      </c>
      <c r="U32" s="261"/>
    </row>
    <row r="33" spans="1:20" x14ac:dyDescent="0.25">
      <c r="A33" s="18" t="s">
        <v>186</v>
      </c>
      <c r="B33" s="8">
        <f>IRR!C56</f>
        <v>-1.2636184668068928E-9</v>
      </c>
      <c r="C33" s="5">
        <v>-1.2636184668068928E-9</v>
      </c>
      <c r="D33" s="10">
        <v>-1.2636184668068928E-9</v>
      </c>
      <c r="E33" s="10">
        <v>-1.2636184668068928E-9</v>
      </c>
      <c r="F33" s="10">
        <v>-1.2636184668068928E-9</v>
      </c>
      <c r="G33" s="10">
        <v>-1.2636184668068928E-9</v>
      </c>
      <c r="H33" s="10">
        <v>-1.2636184668068928E-9</v>
      </c>
      <c r="I33" s="10">
        <v>-1.2636184668068928E-9</v>
      </c>
      <c r="J33" s="10">
        <v>-1.2636184668068928E-9</v>
      </c>
      <c r="K33" s="10">
        <v>-1.2636184668068928E-9</v>
      </c>
      <c r="L33" s="10">
        <v>-1.2636184668068928E-9</v>
      </c>
      <c r="M33" s="10">
        <v>-1.2636184668068928E-9</v>
      </c>
      <c r="N33" s="10" t="e">
        <v>#N/A</v>
      </c>
      <c r="O33" s="10">
        <v>-1.2636184668068928E-9</v>
      </c>
      <c r="P33" s="10">
        <v>-1.2636184668068928E-9</v>
      </c>
      <c r="Q33" s="10">
        <v>-1.2636184668068928E-9</v>
      </c>
      <c r="R33" s="10">
        <v>-1.2636184668068928E-9</v>
      </c>
      <c r="S33" s="10">
        <v>-1.2636184668068928E-9</v>
      </c>
    </row>
    <row r="34" spans="1:20" x14ac:dyDescent="0.25">
      <c r="A34" s="421" t="s">
        <v>333</v>
      </c>
      <c r="B34" s="422">
        <f>'Equity raising cost'!K68</f>
        <v>31704.132053190569</v>
      </c>
      <c r="C34" s="423">
        <v>34231.973721521448</v>
      </c>
      <c r="D34" s="424">
        <v>65234.703461136451</v>
      </c>
      <c r="E34" s="424">
        <v>10699.033590390522</v>
      </c>
      <c r="F34" s="424">
        <v>31704.132053190569</v>
      </c>
      <c r="G34" s="424">
        <v>21944.90636430731</v>
      </c>
      <c r="H34" s="424">
        <v>12890.702757602101</v>
      </c>
      <c r="I34" s="424">
        <v>30894.672305884535</v>
      </c>
      <c r="J34" s="424">
        <v>6368.8541015265073</v>
      </c>
      <c r="K34" s="424">
        <v>29841.964359071091</v>
      </c>
      <c r="L34" s="424">
        <v>163455.73660242007</v>
      </c>
      <c r="M34" s="424">
        <v>22084.19393561162</v>
      </c>
      <c r="N34" s="424" t="e">
        <v>#N/A</v>
      </c>
      <c r="O34" s="424">
        <v>38302.889830186432</v>
      </c>
      <c r="P34" s="424">
        <v>38576.028278871323</v>
      </c>
      <c r="Q34" s="424">
        <v>82695.247545583843</v>
      </c>
      <c r="R34" s="424">
        <v>425677.66880985477</v>
      </c>
      <c r="S34" s="424">
        <v>86329.491301402755</v>
      </c>
      <c r="T34" s="438" t="s">
        <v>346</v>
      </c>
    </row>
    <row r="35" spans="1:20" x14ac:dyDescent="0.25">
      <c r="A35" s="425" t="s">
        <v>334</v>
      </c>
      <c r="B35" s="422">
        <f>'Equity raising cost'!K69</f>
        <v>0</v>
      </c>
      <c r="C35" s="426">
        <v>0</v>
      </c>
      <c r="D35" s="426">
        <v>0</v>
      </c>
      <c r="E35" s="426">
        <v>0</v>
      </c>
      <c r="F35" s="426">
        <v>0</v>
      </c>
      <c r="G35" s="426">
        <v>0</v>
      </c>
      <c r="H35" s="426">
        <v>0</v>
      </c>
      <c r="I35" s="426">
        <v>0</v>
      </c>
      <c r="J35" s="426">
        <v>0</v>
      </c>
      <c r="K35" s="426">
        <v>0</v>
      </c>
      <c r="L35" s="426">
        <v>0</v>
      </c>
      <c r="M35" s="426">
        <v>0</v>
      </c>
      <c r="N35" s="426" t="e">
        <v>#N/A</v>
      </c>
      <c r="O35" s="426">
        <v>0</v>
      </c>
      <c r="P35" s="426">
        <v>0</v>
      </c>
      <c r="Q35" s="426">
        <v>0</v>
      </c>
      <c r="R35" s="426">
        <v>0</v>
      </c>
      <c r="S35" s="426">
        <v>0</v>
      </c>
      <c r="T35" s="439"/>
    </row>
    <row r="36" spans="1:20" x14ac:dyDescent="0.25">
      <c r="A36" s="427" t="s">
        <v>335</v>
      </c>
      <c r="B36" s="422">
        <f>'Equity raising cost'!K70</f>
        <v>9511.239615957169</v>
      </c>
      <c r="C36" s="426">
        <v>10269.592116456435</v>
      </c>
      <c r="D36" s="426">
        <v>19570.411038340932</v>
      </c>
      <c r="E36" s="426">
        <v>3209.7100771171563</v>
      </c>
      <c r="F36" s="426">
        <v>9511.239615957169</v>
      </c>
      <c r="G36" s="426">
        <v>6583.4719092921923</v>
      </c>
      <c r="H36" s="426">
        <v>3867.2108272806299</v>
      </c>
      <c r="I36" s="426">
        <v>9268.4016917653589</v>
      </c>
      <c r="J36" s="426">
        <v>1910.6562304579525</v>
      </c>
      <c r="K36" s="426">
        <v>8952.5893077213259</v>
      </c>
      <c r="L36" s="426">
        <v>49036.720980726022</v>
      </c>
      <c r="M36" s="426">
        <v>6625.258180683486</v>
      </c>
      <c r="N36" s="426" t="e">
        <v>#N/A</v>
      </c>
      <c r="O36" s="426">
        <v>11490.86694905593</v>
      </c>
      <c r="P36" s="426">
        <v>11572.808483661398</v>
      </c>
      <c r="Q36" s="426">
        <v>24808.574263675153</v>
      </c>
      <c r="R36" s="426">
        <v>127703.30064295644</v>
      </c>
      <c r="S36" s="426">
        <v>25898.847390420826</v>
      </c>
      <c r="T36" s="439"/>
    </row>
    <row r="37" spans="1:20" x14ac:dyDescent="0.25">
      <c r="A37" s="421" t="s">
        <v>306</v>
      </c>
      <c r="B37" s="422">
        <f>'Equity raising cost'!K71</f>
        <v>82361.001611621541</v>
      </c>
      <c r="C37" s="426">
        <v>76122.153517160143</v>
      </c>
      <c r="D37" s="426">
        <v>226803.33376026552</v>
      </c>
      <c r="E37" s="426">
        <v>18194.653010997943</v>
      </c>
      <c r="F37" s="426">
        <v>82361.001611621541</v>
      </c>
      <c r="G37" s="426">
        <v>47173.361354936816</v>
      </c>
      <c r="H37" s="426">
        <v>25405.9657132108</v>
      </c>
      <c r="I37" s="426">
        <v>39317.413133510767</v>
      </c>
      <c r="J37" s="426">
        <v>8154.2341546891594</v>
      </c>
      <c r="K37" s="426">
        <v>49029.811051704601</v>
      </c>
      <c r="L37" s="426">
        <v>381331.01442669099</v>
      </c>
      <c r="M37" s="426">
        <v>80679.530246077193</v>
      </c>
      <c r="N37" s="426" t="e">
        <v>#N/A</v>
      </c>
      <c r="O37" s="426">
        <v>81090.068095277224</v>
      </c>
      <c r="P37" s="426">
        <v>77348.707158381076</v>
      </c>
      <c r="Q37" s="426">
        <v>239288.01938845165</v>
      </c>
      <c r="R37" s="426">
        <v>1017796.9379509406</v>
      </c>
      <c r="S37" s="426">
        <v>188660.87257458025</v>
      </c>
      <c r="T37" s="439"/>
    </row>
    <row r="38" spans="1:20" x14ac:dyDescent="0.25">
      <c r="A38" s="425" t="s">
        <v>307</v>
      </c>
      <c r="B38" s="422">
        <f>'Equity raising cost'!K72</f>
        <v>20310.642410477962</v>
      </c>
      <c r="C38" s="426">
        <v>8357.7808290449448</v>
      </c>
      <c r="D38" s="426">
        <v>73246.704207666931</v>
      </c>
      <c r="E38" s="426">
        <v>4842.7467654093944</v>
      </c>
      <c r="F38" s="426">
        <v>20310.642410477962</v>
      </c>
      <c r="G38" s="426">
        <v>11144.018461921736</v>
      </c>
      <c r="H38" s="426">
        <v>6470.7005864587809</v>
      </c>
      <c r="I38" s="426">
        <v>4888.070767704613</v>
      </c>
      <c r="J38" s="426">
        <v>1554.8067128982441</v>
      </c>
      <c r="K38" s="426">
        <v>10173.239141679825</v>
      </c>
      <c r="L38" s="426">
        <v>103260.25066622873</v>
      </c>
      <c r="M38" s="426">
        <v>22415.080251908414</v>
      </c>
      <c r="N38" s="426" t="e">
        <v>#N/A</v>
      </c>
      <c r="O38" s="426">
        <v>19764.21446766764</v>
      </c>
      <c r="P38" s="426">
        <v>20883.687455512445</v>
      </c>
      <c r="Q38" s="426">
        <v>51444.491077537466</v>
      </c>
      <c r="R38" s="426">
        <v>267237.56308626547</v>
      </c>
      <c r="S38" s="426">
        <v>40976.940578499045</v>
      </c>
      <c r="T38" s="439"/>
    </row>
    <row r="39" spans="1:20" x14ac:dyDescent="0.25">
      <c r="A39" s="427" t="s">
        <v>308</v>
      </c>
      <c r="B39" s="422">
        <f>'Equity raising cost'!K73</f>
        <v>62050.359201143568</v>
      </c>
      <c r="C39" s="426">
        <v>67764.372688115196</v>
      </c>
      <c r="D39" s="426">
        <v>153556.62955259861</v>
      </c>
      <c r="E39" s="426">
        <v>13351.906245588549</v>
      </c>
      <c r="F39" s="426">
        <v>62050.359201143568</v>
      </c>
      <c r="G39" s="426">
        <v>36029.342893015084</v>
      </c>
      <c r="H39" s="426">
        <v>18935.26512675202</v>
      </c>
      <c r="I39" s="426">
        <v>34429.342365806151</v>
      </c>
      <c r="J39" s="426">
        <v>6599.4274417909164</v>
      </c>
      <c r="K39" s="426">
        <v>38856.571910024773</v>
      </c>
      <c r="L39" s="426">
        <v>278070.76376046217</v>
      </c>
      <c r="M39" s="426">
        <v>58264.449994168783</v>
      </c>
      <c r="N39" s="426" t="e">
        <v>#N/A</v>
      </c>
      <c r="O39" s="426">
        <v>61325.853627609584</v>
      </c>
      <c r="P39" s="426">
        <v>56465.019702868631</v>
      </c>
      <c r="Q39" s="426">
        <v>187843.5283109142</v>
      </c>
      <c r="R39" s="426">
        <v>750559.3748646751</v>
      </c>
      <c r="S39" s="426">
        <v>147683.9319960812</v>
      </c>
      <c r="T39" s="439"/>
    </row>
    <row r="40" spans="1:20" x14ac:dyDescent="0.25">
      <c r="A40" s="421" t="s">
        <v>332</v>
      </c>
      <c r="B40" s="422">
        <f>'Equity raising cost'!K74</f>
        <v>52930.928066973953</v>
      </c>
      <c r="C40" s="426">
        <v>62919.546011585342</v>
      </c>
      <c r="D40" s="426">
        <v>108831.47815263938</v>
      </c>
      <c r="E40" s="426">
        <v>9543.6619173449835</v>
      </c>
      <c r="F40" s="426">
        <v>52930.928066973953</v>
      </c>
      <c r="G40" s="426">
        <v>30096.827216003399</v>
      </c>
      <c r="H40" s="426">
        <v>14384.849916556079</v>
      </c>
      <c r="I40" s="426">
        <v>23912.774528154452</v>
      </c>
      <c r="J40" s="426">
        <v>5571.2867863753163</v>
      </c>
      <c r="K40" s="426">
        <v>27517.178501767132</v>
      </c>
      <c r="L40" s="426">
        <v>187898.54855844955</v>
      </c>
      <c r="M40" s="426">
        <v>51545.756645106383</v>
      </c>
      <c r="N40" s="426" t="e">
        <v>#N/A</v>
      </c>
      <c r="O40" s="426">
        <v>36970.601698546801</v>
      </c>
      <c r="P40" s="426">
        <v>47910.294095342004</v>
      </c>
      <c r="Q40" s="426">
        <v>152793.42799005314</v>
      </c>
      <c r="R40" s="426">
        <v>574291.01413220773</v>
      </c>
      <c r="S40" s="426">
        <v>133093.04722497749</v>
      </c>
      <c r="T40" s="439"/>
    </row>
    <row r="41" spans="1:20" x14ac:dyDescent="0.25">
      <c r="A41" s="421" t="s">
        <v>331</v>
      </c>
      <c r="B41" s="422">
        <f>'Equity raising cost'!K75</f>
        <v>9119.4311341696175</v>
      </c>
      <c r="C41" s="426">
        <v>4844.8266765298558</v>
      </c>
      <c r="D41" s="426">
        <v>44725.15139995925</v>
      </c>
      <c r="E41" s="426">
        <v>3808.2443282435656</v>
      </c>
      <c r="F41" s="426">
        <v>9119.4311341696175</v>
      </c>
      <c r="G41" s="426">
        <v>5932.5156770116819</v>
      </c>
      <c r="H41" s="426">
        <v>4550.4152101959426</v>
      </c>
      <c r="I41" s="426">
        <v>10516.567837651704</v>
      </c>
      <c r="J41" s="426">
        <v>1028.1406554155997</v>
      </c>
      <c r="K41" s="426">
        <v>11339.393408257638</v>
      </c>
      <c r="L41" s="426">
        <v>90172.215202012667</v>
      </c>
      <c r="M41" s="426">
        <v>6718.693349062396</v>
      </c>
      <c r="N41" s="426" t="e">
        <v>#N/A</v>
      </c>
      <c r="O41" s="426">
        <v>24355.251929062775</v>
      </c>
      <c r="P41" s="426">
        <v>8554.7256075266232</v>
      </c>
      <c r="Q41" s="426">
        <v>35050.100320861064</v>
      </c>
      <c r="R41" s="426">
        <v>176268.36073246744</v>
      </c>
      <c r="S41" s="426">
        <v>14590.884771103705</v>
      </c>
      <c r="T41" s="440"/>
    </row>
    <row r="42" spans="1:20" x14ac:dyDescent="0.25">
      <c r="A42" s="421" t="s">
        <v>348</v>
      </c>
      <c r="B42" s="428">
        <f>'Equity raising cost'!K78</f>
        <v>54509.54607245254</v>
      </c>
      <c r="C42" s="426">
        <v>59450.548761962542</v>
      </c>
      <c r="D42" s="426">
        <v>135045.38886770999</v>
      </c>
      <c r="E42" s="426">
        <v>11822.92717626989</v>
      </c>
      <c r="F42" s="426">
        <v>54509.54607245254</v>
      </c>
      <c r="G42" s="426">
        <v>31536.255740580113</v>
      </c>
      <c r="H42" s="426">
        <v>16541.289333196131</v>
      </c>
      <c r="I42" s="426">
        <v>30078.48709406222</v>
      </c>
      <c r="J42" s="426">
        <v>5774.2373020764098</v>
      </c>
      <c r="K42" s="426">
        <v>34135.143766457149</v>
      </c>
      <c r="L42" s="426">
        <v>242527.75076564227</v>
      </c>
      <c r="M42" s="426">
        <v>50791.115899403347</v>
      </c>
      <c r="N42" s="426" t="e">
        <v>#N/A</v>
      </c>
      <c r="O42" s="426">
        <v>53824.052445995323</v>
      </c>
      <c r="P42" s="426">
        <v>49311.009549052527</v>
      </c>
      <c r="Q42" s="426">
        <v>164487.28367858694</v>
      </c>
      <c r="R42" s="426">
        <v>657646.91439018445</v>
      </c>
      <c r="S42" s="426">
        <v>128967.47855608098</v>
      </c>
      <c r="T42" s="438" t="s">
        <v>347</v>
      </c>
    </row>
    <row r="43" spans="1:20" x14ac:dyDescent="0.25">
      <c r="A43" s="421" t="s">
        <v>336</v>
      </c>
      <c r="B43" s="428">
        <f>'Equity raising cost'!K79</f>
        <v>46263.03906365898</v>
      </c>
      <c r="C43" s="426">
        <v>55038.433374931679</v>
      </c>
      <c r="D43" s="426">
        <v>94992.191030730086</v>
      </c>
      <c r="E43" s="426">
        <v>8335.2866576423585</v>
      </c>
      <c r="F43" s="426">
        <v>46263.03906365898</v>
      </c>
      <c r="G43" s="426">
        <v>26299.577138185614</v>
      </c>
      <c r="H43" s="426">
        <v>12563.842030949685</v>
      </c>
      <c r="I43" s="426">
        <v>20901.112582353948</v>
      </c>
      <c r="J43" s="426">
        <v>4870.7620746715638</v>
      </c>
      <c r="K43" s="426">
        <v>24026.841545769326</v>
      </c>
      <c r="L43" s="426">
        <v>163931.77203940882</v>
      </c>
      <c r="M43" s="426">
        <v>45068.543063583813</v>
      </c>
      <c r="N43" s="426" t="e">
        <v>#N/A</v>
      </c>
      <c r="O43" s="426">
        <v>32223.303861565761</v>
      </c>
      <c r="P43" s="426">
        <v>41882.193783299692</v>
      </c>
      <c r="Q43" s="426">
        <v>133506.81048715714</v>
      </c>
      <c r="R43" s="426">
        <v>501427.94215609063</v>
      </c>
      <c r="S43" s="426">
        <v>116362.27623600226</v>
      </c>
      <c r="T43" s="439"/>
    </row>
    <row r="44" spans="1:20" x14ac:dyDescent="0.25">
      <c r="A44" s="421" t="s">
        <v>331</v>
      </c>
      <c r="B44" s="428">
        <f>'Equity raising cost'!K80</f>
        <v>8246.5070087935601</v>
      </c>
      <c r="C44" s="426">
        <v>4412.1153870308626</v>
      </c>
      <c r="D44" s="426">
        <v>40053.197836979904</v>
      </c>
      <c r="E44" s="426">
        <v>3487.6405186275315</v>
      </c>
      <c r="F44" s="426">
        <v>8246.5070087935601</v>
      </c>
      <c r="G44" s="426">
        <v>5236.6786023944987</v>
      </c>
      <c r="H44" s="426">
        <v>3977.4473022464463</v>
      </c>
      <c r="I44" s="426">
        <v>9177.3745117082726</v>
      </c>
      <c r="J44" s="426">
        <v>903.47522740484601</v>
      </c>
      <c r="K44" s="426">
        <v>10108.302220687823</v>
      </c>
      <c r="L44" s="426">
        <v>78595.978726233443</v>
      </c>
      <c r="M44" s="426">
        <v>5722.5728358195338</v>
      </c>
      <c r="N44" s="426" t="e">
        <v>#N/A</v>
      </c>
      <c r="O44" s="426">
        <v>21600.748584429562</v>
      </c>
      <c r="P44" s="426">
        <v>7428.8157657528354</v>
      </c>
      <c r="Q44" s="426">
        <v>30980.473191429803</v>
      </c>
      <c r="R44" s="426">
        <v>156218.97223409382</v>
      </c>
      <c r="S44" s="426">
        <v>12605.202320078723</v>
      </c>
      <c r="T44" s="439"/>
    </row>
    <row r="45" spans="1:20" x14ac:dyDescent="0.25">
      <c r="A45" s="421" t="s">
        <v>320</v>
      </c>
      <c r="B45" s="428">
        <f>'Equity raising cost'!K81</f>
        <v>0</v>
      </c>
      <c r="C45" s="426">
        <v>0</v>
      </c>
      <c r="D45" s="426">
        <v>0</v>
      </c>
      <c r="E45" s="426">
        <v>0</v>
      </c>
      <c r="F45" s="426">
        <v>0</v>
      </c>
      <c r="G45" s="426">
        <v>0</v>
      </c>
      <c r="H45" s="426">
        <v>0</v>
      </c>
      <c r="I45" s="426">
        <v>0</v>
      </c>
      <c r="J45" s="426">
        <v>0</v>
      </c>
      <c r="K45" s="426">
        <v>0</v>
      </c>
      <c r="L45" s="426">
        <v>0</v>
      </c>
      <c r="M45" s="426">
        <v>0</v>
      </c>
      <c r="N45" s="426" t="e">
        <v>#N/A</v>
      </c>
      <c r="O45" s="426">
        <v>0</v>
      </c>
      <c r="P45" s="426">
        <v>0</v>
      </c>
      <c r="Q45" s="426">
        <v>0</v>
      </c>
      <c r="R45" s="426">
        <v>0</v>
      </c>
      <c r="S45" s="426">
        <v>0</v>
      </c>
      <c r="T45" s="439"/>
    </row>
    <row r="46" spans="1:20" x14ac:dyDescent="0.25">
      <c r="A46" s="421" t="s">
        <v>301</v>
      </c>
      <c r="B46" s="428">
        <f>'Equity raising cost'!K82</f>
        <v>8246.5070087935583</v>
      </c>
      <c r="C46" s="426">
        <v>4412.1153870308626</v>
      </c>
      <c r="D46" s="426">
        <v>17259.680695902698</v>
      </c>
      <c r="E46" s="426">
        <v>2814.3747601613063</v>
      </c>
      <c r="F46" s="426">
        <v>8246.5070087935583</v>
      </c>
      <c r="G46" s="426">
        <v>5236.6786023944978</v>
      </c>
      <c r="H46" s="426">
        <v>3390.8570946923273</v>
      </c>
      <c r="I46" s="426">
        <v>8121.1503525822809</v>
      </c>
      <c r="J46" s="426">
        <v>903.4752274048459</v>
      </c>
      <c r="K46" s="426">
        <v>7851.3348509285934</v>
      </c>
      <c r="L46" s="426">
        <v>43069.871771910941</v>
      </c>
      <c r="M46" s="426">
        <v>5722.5728358195329</v>
      </c>
      <c r="N46" s="426" t="e">
        <v>#N/A</v>
      </c>
      <c r="O46" s="426">
        <v>10079.738676388786</v>
      </c>
      <c r="P46" s="426">
        <v>7428.8157657528345</v>
      </c>
      <c r="Q46" s="426">
        <v>21781.450170365264</v>
      </c>
      <c r="R46" s="426">
        <v>112133.64050654585</v>
      </c>
      <c r="S46" s="426">
        <v>12605.202320078721</v>
      </c>
      <c r="T46" s="439"/>
    </row>
    <row r="47" spans="1:20" x14ac:dyDescent="0.25">
      <c r="A47" s="421" t="s">
        <v>337</v>
      </c>
      <c r="B47" s="428">
        <f>'Equity raising cost'!K83</f>
        <v>0</v>
      </c>
      <c r="C47" s="426">
        <v>0</v>
      </c>
      <c r="D47" s="426">
        <v>22793.517141077213</v>
      </c>
      <c r="E47" s="426">
        <v>673.26575846622518</v>
      </c>
      <c r="F47" s="426">
        <v>0</v>
      </c>
      <c r="G47" s="426">
        <v>0</v>
      </c>
      <c r="H47" s="426">
        <v>586.59020755411939</v>
      </c>
      <c r="I47" s="426">
        <v>1056.2241591259917</v>
      </c>
      <c r="J47" s="426">
        <v>0</v>
      </c>
      <c r="K47" s="426">
        <v>2256.9673697592279</v>
      </c>
      <c r="L47" s="426">
        <v>35526.106954322502</v>
      </c>
      <c r="M47" s="426">
        <v>0</v>
      </c>
      <c r="N47" s="426" t="e">
        <v>#N/A</v>
      </c>
      <c r="O47" s="426">
        <v>11521.009908040776</v>
      </c>
      <c r="P47" s="426">
        <v>0</v>
      </c>
      <c r="Q47" s="426">
        <v>9199.0230210645313</v>
      </c>
      <c r="R47" s="426">
        <v>44085.331727547964</v>
      </c>
      <c r="S47" s="426">
        <v>0</v>
      </c>
      <c r="T47" s="439"/>
    </row>
    <row r="48" spans="1:20" x14ac:dyDescent="0.25">
      <c r="A48" s="421" t="s">
        <v>338</v>
      </c>
      <c r="B48" s="428">
        <f>'Equity raising cost'!K84</f>
        <v>0</v>
      </c>
      <c r="C48" s="426">
        <v>0</v>
      </c>
      <c r="D48" s="426">
        <v>0</v>
      </c>
      <c r="E48" s="426">
        <v>0</v>
      </c>
      <c r="F48" s="426">
        <v>0</v>
      </c>
      <c r="G48" s="426">
        <v>0</v>
      </c>
      <c r="H48" s="426">
        <v>0</v>
      </c>
      <c r="I48" s="426">
        <v>0</v>
      </c>
      <c r="J48" s="426">
        <v>0</v>
      </c>
      <c r="K48" s="426">
        <v>0</v>
      </c>
      <c r="L48" s="426">
        <v>0</v>
      </c>
      <c r="M48" s="426">
        <v>0</v>
      </c>
      <c r="N48" s="426" t="e">
        <v>#N/A</v>
      </c>
      <c r="O48" s="426">
        <v>0</v>
      </c>
      <c r="P48" s="426">
        <v>0</v>
      </c>
      <c r="Q48" s="426">
        <v>0</v>
      </c>
      <c r="R48" s="426">
        <v>0</v>
      </c>
      <c r="S48" s="426">
        <v>0</v>
      </c>
      <c r="T48" s="439"/>
    </row>
    <row r="49" spans="1:20" x14ac:dyDescent="0.25">
      <c r="A49" s="421" t="s">
        <v>339</v>
      </c>
      <c r="B49" s="428">
        <f>'Equity raising cost'!K85</f>
        <v>82.465070087935587</v>
      </c>
      <c r="C49" s="426">
        <v>44.121153870308625</v>
      </c>
      <c r="D49" s="426">
        <v>172.59680695902699</v>
      </c>
      <c r="E49" s="426">
        <v>28.143747601613065</v>
      </c>
      <c r="F49" s="426">
        <v>82.465070087935587</v>
      </c>
      <c r="G49" s="426">
        <v>52.366786023944982</v>
      </c>
      <c r="H49" s="426">
        <v>33.908570946923277</v>
      </c>
      <c r="I49" s="426">
        <v>81.211503525822806</v>
      </c>
      <c r="J49" s="426">
        <v>9.0347522740484596</v>
      </c>
      <c r="K49" s="426">
        <v>78.513348509285933</v>
      </c>
      <c r="L49" s="426">
        <v>430.69871771910942</v>
      </c>
      <c r="M49" s="426">
        <v>57.225728358195333</v>
      </c>
      <c r="N49" s="426" t="e">
        <v>#N/A</v>
      </c>
      <c r="O49" s="426">
        <v>100.79738676388786</v>
      </c>
      <c r="P49" s="426">
        <v>74.288157657528345</v>
      </c>
      <c r="Q49" s="426">
        <v>217.81450170365264</v>
      </c>
      <c r="R49" s="426">
        <v>1121.3364050654586</v>
      </c>
      <c r="S49" s="426">
        <v>126.0520232007872</v>
      </c>
      <c r="T49" s="439"/>
    </row>
    <row r="50" spans="1:20" x14ac:dyDescent="0.25">
      <c r="A50" s="429" t="s">
        <v>340</v>
      </c>
      <c r="B50" s="428">
        <f>'Equity raising cost'!K86</f>
        <v>0</v>
      </c>
      <c r="C50" s="426">
        <v>0</v>
      </c>
      <c r="D50" s="426">
        <v>455.87034282154428</v>
      </c>
      <c r="E50" s="426">
        <v>13.465315169324503</v>
      </c>
      <c r="F50" s="426">
        <v>0</v>
      </c>
      <c r="G50" s="426">
        <v>0</v>
      </c>
      <c r="H50" s="426">
        <v>11.731804151082388</v>
      </c>
      <c r="I50" s="426">
        <v>21.124483182519835</v>
      </c>
      <c r="J50" s="426">
        <v>0</v>
      </c>
      <c r="K50" s="426">
        <v>45.139347395184558</v>
      </c>
      <c r="L50" s="426">
        <v>710.52213908645001</v>
      </c>
      <c r="M50" s="426">
        <v>0</v>
      </c>
      <c r="N50" s="426" t="e">
        <v>#N/A</v>
      </c>
      <c r="O50" s="426">
        <v>230.42019816081552</v>
      </c>
      <c r="P50" s="426">
        <v>0</v>
      </c>
      <c r="Q50" s="426">
        <v>183.98046042129064</v>
      </c>
      <c r="R50" s="426">
        <v>881.70663455095928</v>
      </c>
      <c r="S50" s="426">
        <v>0</v>
      </c>
      <c r="T50" s="439"/>
    </row>
    <row r="51" spans="1:20" x14ac:dyDescent="0.25">
      <c r="A51" s="421" t="s">
        <v>312</v>
      </c>
      <c r="B51" s="428">
        <f>'Equity raising cost'!K87</f>
        <v>82.465070087935587</v>
      </c>
      <c r="C51" s="426">
        <v>44.121153870308625</v>
      </c>
      <c r="D51" s="426">
        <v>628.46714978057128</v>
      </c>
      <c r="E51" s="426">
        <v>41.60906277093757</v>
      </c>
      <c r="F51" s="426">
        <v>82.465070087935587</v>
      </c>
      <c r="G51" s="426">
        <v>52.366786023944982</v>
      </c>
      <c r="H51" s="426">
        <v>45.640375098005663</v>
      </c>
      <c r="I51" s="426">
        <v>102.33598670834265</v>
      </c>
      <c r="J51" s="426">
        <v>9.0347522740484596</v>
      </c>
      <c r="K51" s="426">
        <v>123.65269590447049</v>
      </c>
      <c r="L51" s="426">
        <v>1141.2208568055594</v>
      </c>
      <c r="M51" s="426">
        <v>57.225728358195333</v>
      </c>
      <c r="N51" s="426" t="e">
        <v>#N/A</v>
      </c>
      <c r="O51" s="426">
        <v>331.21758492470337</v>
      </c>
      <c r="P51" s="426">
        <v>74.288157657528345</v>
      </c>
      <c r="Q51" s="426">
        <v>401.79496212494325</v>
      </c>
      <c r="R51" s="426">
        <v>2003.0430396164179</v>
      </c>
      <c r="S51" s="426">
        <v>126.0520232007872</v>
      </c>
      <c r="T51" s="440"/>
    </row>
    <row r="52" spans="1:20" x14ac:dyDescent="0.25">
      <c r="A52" s="106" t="s">
        <v>251</v>
      </c>
      <c r="B52" s="351"/>
      <c r="C52" s="370">
        <f>SUM(C13:C17)</f>
        <v>221911.29725957388</v>
      </c>
      <c r="D52" s="370">
        <f t="shared" ref="D52:S52" si="1">SUM(D13:D17)</f>
        <v>454380.83924516907</v>
      </c>
      <c r="E52" s="370">
        <f t="shared" si="1"/>
        <v>48734.238583209481</v>
      </c>
      <c r="F52" s="370">
        <f t="shared" si="1"/>
        <v>173037.1676249202</v>
      </c>
      <c r="G52" s="370">
        <f t="shared" si="1"/>
        <v>125014.23513466268</v>
      </c>
      <c r="H52" s="370">
        <f t="shared" si="1"/>
        <v>63772.909937676952</v>
      </c>
      <c r="I52" s="370">
        <f t="shared" si="1"/>
        <v>124409.09090812909</v>
      </c>
      <c r="J52" s="370">
        <f t="shared" si="1"/>
        <v>28624.385702055326</v>
      </c>
      <c r="K52" s="370">
        <f t="shared" si="1"/>
        <v>137625.85643879871</v>
      </c>
      <c r="L52" s="370">
        <f t="shared" si="1"/>
        <v>824624.97601422446</v>
      </c>
      <c r="M52" s="370">
        <f t="shared" si="1"/>
        <v>134123.78343254956</v>
      </c>
      <c r="N52" s="370" t="e">
        <f t="shared" si="1"/>
        <v>#N/A</v>
      </c>
      <c r="O52" s="370">
        <f t="shared" si="1"/>
        <v>180576.78352247574</v>
      </c>
      <c r="P52" s="370">
        <f t="shared" si="1"/>
        <v>197780.56157633918</v>
      </c>
      <c r="Q52" s="370">
        <f t="shared" si="1"/>
        <v>520376.61272613681</v>
      </c>
      <c r="R52" s="370">
        <f t="shared" si="1"/>
        <v>2022350.4195565882</v>
      </c>
      <c r="S52" s="370">
        <f t="shared" si="1"/>
        <v>475569.12526713184</v>
      </c>
    </row>
    <row r="53" spans="1:20" x14ac:dyDescent="0.25">
      <c r="A53" s="20"/>
      <c r="B53" s="351"/>
      <c r="C53" s="351"/>
      <c r="D53" s="351"/>
      <c r="E53" s="351"/>
      <c r="F53" s="351"/>
      <c r="G53" s="351"/>
      <c r="H53" s="351"/>
      <c r="I53" s="351"/>
      <c r="J53" s="351"/>
      <c r="K53" s="351"/>
      <c r="L53" s="351"/>
      <c r="M53" s="360"/>
      <c r="N53" s="351"/>
      <c r="O53" s="351"/>
      <c r="P53" s="351"/>
      <c r="Q53" s="351"/>
      <c r="R53" s="351"/>
      <c r="S53" s="351"/>
    </row>
    <row r="54" spans="1:20" ht="27" x14ac:dyDescent="0.3">
      <c r="A54" s="353" t="s">
        <v>239</v>
      </c>
      <c r="B54" s="351"/>
      <c r="C54" s="3" t="str">
        <f>Inputs!B20</f>
        <v>Alpine Energy</v>
      </c>
      <c r="D54" s="3" t="str">
        <f>Inputs!C20</f>
        <v>Aurora Energy</v>
      </c>
      <c r="E54" s="3" t="str">
        <f>Inputs!D20</f>
        <v>Centralines</v>
      </c>
      <c r="F54" s="3" t="str">
        <f>Inputs!E20</f>
        <v>EA Networks</v>
      </c>
      <c r="G54" s="3" t="str">
        <f>Inputs!F20</f>
        <v>Eastland Network</v>
      </c>
      <c r="H54" s="3" t="str">
        <f>Inputs!G20</f>
        <v>Electricity Invercargill</v>
      </c>
      <c r="I54" s="3" t="str">
        <f>Inputs!H20</f>
        <v>Horizon Energy</v>
      </c>
      <c r="J54" s="3" t="str">
        <f>Inputs!I20</f>
        <v>Nelson Electricity</v>
      </c>
      <c r="K54" s="3" t="str">
        <f>Inputs!J20</f>
        <v>Network Tasman</v>
      </c>
      <c r="L54" s="3" t="str">
        <f>Inputs!K20</f>
        <v>Orion NZ</v>
      </c>
      <c r="M54" s="3" t="str">
        <f>Inputs!L20</f>
        <v>OtagoNet</v>
      </c>
      <c r="N54" s="3" t="str">
        <f>Inputs!M20</f>
        <v>Powerco</v>
      </c>
      <c r="O54" s="3" t="str">
        <f>Inputs!N20</f>
        <v>The Lines Company</v>
      </c>
      <c r="P54" s="3" t="str">
        <f>Inputs!O20</f>
        <v>Top Energy</v>
      </c>
      <c r="Q54" s="3" t="str">
        <f>Inputs!P20</f>
        <v>Unison Networks</v>
      </c>
      <c r="R54" s="3" t="str">
        <f>Inputs!Q20</f>
        <v>Vector Lines</v>
      </c>
      <c r="S54" s="3" t="str">
        <f>Inputs!R20</f>
        <v>Wellington Electricity</v>
      </c>
    </row>
    <row r="55" spans="1:20" x14ac:dyDescent="0.25">
      <c r="A55" s="352" t="s">
        <v>246</v>
      </c>
      <c r="B55" s="351"/>
      <c r="C55" s="75">
        <f>Inputs!B51</f>
        <v>0</v>
      </c>
      <c r="D55" s="75">
        <f>Inputs!C51</f>
        <v>853.06700000000001</v>
      </c>
      <c r="E55" s="75">
        <f>Inputs!D51</f>
        <v>38</v>
      </c>
      <c r="F55" s="75">
        <f>Inputs!E51</f>
        <v>773.18725158335349</v>
      </c>
      <c r="G55" s="75">
        <f>Inputs!F51</f>
        <v>162.02709496968251</v>
      </c>
      <c r="H55" s="75">
        <f>Inputs!G51</f>
        <v>125.5172148877932</v>
      </c>
      <c r="I55" s="75">
        <f>Inputs!H51</f>
        <v>142.4</v>
      </c>
      <c r="J55" s="75">
        <f>Inputs!I51</f>
        <v>0</v>
      </c>
      <c r="K55" s="75">
        <f>Inputs!J51</f>
        <v>393</v>
      </c>
      <c r="L55" s="75">
        <f>Inputs!K51</f>
        <v>1377.9363699999999</v>
      </c>
      <c r="M55" s="75">
        <f>Inputs!L51</f>
        <v>79.501966691335895</v>
      </c>
      <c r="N55" s="75">
        <f>Inputs!M51</f>
        <v>12095.958583283449</v>
      </c>
      <c r="O55" s="75">
        <f>Inputs!N51</f>
        <v>346.58528799999999</v>
      </c>
      <c r="P55" s="75">
        <f>Inputs!O51</f>
        <v>15.95</v>
      </c>
      <c r="Q55" s="75">
        <f>Inputs!P51</f>
        <v>1812</v>
      </c>
      <c r="R55" s="75">
        <f>Inputs!Q51</f>
        <v>7412</v>
      </c>
      <c r="S55" s="75">
        <f>Inputs!R51</f>
        <v>0</v>
      </c>
    </row>
    <row r="56" spans="1:20" x14ac:dyDescent="0.25">
      <c r="A56" s="352" t="s">
        <v>247</v>
      </c>
      <c r="B56" s="351"/>
      <c r="C56" s="75">
        <f>Inputs!B52</f>
        <v>130.56285494152584</v>
      </c>
      <c r="D56" s="75">
        <f>Inputs!C52</f>
        <v>291.1814713869436</v>
      </c>
      <c r="E56" s="75">
        <f>Inputs!D52</f>
        <v>28.185792018269709</v>
      </c>
      <c r="F56" s="75">
        <f>Inputs!E52</f>
        <v>1081.6181052012112</v>
      </c>
      <c r="G56" s="75">
        <f>Inputs!F52</f>
        <v>178.47885662895501</v>
      </c>
      <c r="H56" s="75">
        <f>Inputs!G52</f>
        <v>122.54430261356083</v>
      </c>
      <c r="I56" s="75">
        <f>Inputs!H52</f>
        <v>279.52838509019517</v>
      </c>
      <c r="J56" s="75">
        <f>Inputs!I52</f>
        <v>69.673769697336382</v>
      </c>
      <c r="K56" s="75">
        <f>Inputs!J52</f>
        <v>549.03917777641948</v>
      </c>
      <c r="L56" s="75">
        <f>Inputs!K52</f>
        <v>1719.4553983460369</v>
      </c>
      <c r="M56" s="75">
        <f>Inputs!L52</f>
        <v>286.71673089558186</v>
      </c>
      <c r="N56" s="75">
        <f>Inputs!M52</f>
        <v>11719.776367633081</v>
      </c>
      <c r="O56" s="75">
        <f>Inputs!N52</f>
        <v>506.71221055210697</v>
      </c>
      <c r="P56" s="75">
        <f>Inputs!O52</f>
        <v>27.481768532562345</v>
      </c>
      <c r="Q56" s="75">
        <f>Inputs!P52</f>
        <v>2627.6108777379654</v>
      </c>
      <c r="R56" s="75">
        <f>Inputs!Q52</f>
        <v>10769.994983532757</v>
      </c>
      <c r="S56" s="75">
        <f>Inputs!R52</f>
        <v>3.2834490266159988</v>
      </c>
    </row>
    <row r="57" spans="1:20" x14ac:dyDescent="0.25">
      <c r="A57" s="352" t="s">
        <v>244</v>
      </c>
      <c r="B57" s="351"/>
      <c r="C57" s="75">
        <f>Inputs!B53</f>
        <v>133.04354918541483</v>
      </c>
      <c r="D57" s="75">
        <f>Inputs!C53</f>
        <v>296.71391934329552</v>
      </c>
      <c r="E57" s="75">
        <f>Inputs!D53</f>
        <v>28.721322066616835</v>
      </c>
      <c r="F57" s="75">
        <f>Inputs!E53</f>
        <v>1102.1688492000342</v>
      </c>
      <c r="G57" s="75">
        <f>Inputs!F53</f>
        <v>181.86995490490517</v>
      </c>
      <c r="H57" s="75">
        <f>Inputs!G53</f>
        <v>124.87264436321848</v>
      </c>
      <c r="I57" s="75">
        <f>Inputs!H53</f>
        <v>284.8394244069089</v>
      </c>
      <c r="J57" s="75">
        <f>Inputs!I53</f>
        <v>70.997571321585767</v>
      </c>
      <c r="K57" s="75">
        <f>Inputs!J53</f>
        <v>559.47092215417149</v>
      </c>
      <c r="L57" s="75">
        <f>Inputs!K53</f>
        <v>1752.1250509146116</v>
      </c>
      <c r="M57" s="75">
        <f>Inputs!L53</f>
        <v>292.16434878259787</v>
      </c>
      <c r="N57" s="75">
        <f>Inputs!M53</f>
        <v>11942.452118618108</v>
      </c>
      <c r="O57" s="75">
        <f>Inputs!N53</f>
        <v>516.33974255259704</v>
      </c>
      <c r="P57" s="75">
        <f>Inputs!O53</f>
        <v>28.00392213468103</v>
      </c>
      <c r="Q57" s="75">
        <f>Inputs!P53</f>
        <v>2677.535484414987</v>
      </c>
      <c r="R57" s="75">
        <f>Inputs!Q53</f>
        <v>10974.62488821988</v>
      </c>
      <c r="S57" s="75">
        <f>Inputs!R53</f>
        <v>3.3458345581217026</v>
      </c>
    </row>
    <row r="58" spans="1:20" x14ac:dyDescent="0.25">
      <c r="A58" s="352" t="s">
        <v>243</v>
      </c>
      <c r="B58" s="351"/>
      <c r="C58" s="75">
        <f>Inputs!B54</f>
        <v>135.70442016912315</v>
      </c>
      <c r="D58" s="75">
        <f>Inputs!C54</f>
        <v>302.64819773016143</v>
      </c>
      <c r="E58" s="75">
        <f>Inputs!D54</f>
        <v>29.295748507949174</v>
      </c>
      <c r="F58" s="75">
        <f>Inputs!E54</f>
        <v>1124.212226184035</v>
      </c>
      <c r="G58" s="75">
        <f>Inputs!F54</f>
        <v>185.50735400300329</v>
      </c>
      <c r="H58" s="75">
        <f>Inputs!G54</f>
        <v>127.37009725048287</v>
      </c>
      <c r="I58" s="75">
        <f>Inputs!H54</f>
        <v>290.53621289504707</v>
      </c>
      <c r="J58" s="75">
        <f>Inputs!I54</f>
        <v>72.41752274801749</v>
      </c>
      <c r="K58" s="75">
        <f>Inputs!J54</f>
        <v>570.66034059725496</v>
      </c>
      <c r="L58" s="75">
        <f>Inputs!K54</f>
        <v>1787.167551932904</v>
      </c>
      <c r="M58" s="75">
        <f>Inputs!L54</f>
        <v>298.00763575824988</v>
      </c>
      <c r="N58" s="75">
        <f>Inputs!M54</f>
        <v>12181.301160990472</v>
      </c>
      <c r="O58" s="75">
        <f>Inputs!N54</f>
        <v>526.66653740364904</v>
      </c>
      <c r="P58" s="75">
        <f>Inputs!O54</f>
        <v>28.564000577374653</v>
      </c>
      <c r="Q58" s="75">
        <f>Inputs!P54</f>
        <v>2731.0861941032867</v>
      </c>
      <c r="R58" s="75">
        <f>Inputs!Q54</f>
        <v>11194.117385984278</v>
      </c>
      <c r="S58" s="75">
        <f>Inputs!R54</f>
        <v>3.412751249284137</v>
      </c>
    </row>
    <row r="59" spans="1:20" x14ac:dyDescent="0.25">
      <c r="A59" s="352" t="s">
        <v>242</v>
      </c>
      <c r="B59" s="351"/>
      <c r="C59" s="75">
        <f>Inputs!B55</f>
        <v>138.41850857250563</v>
      </c>
      <c r="D59" s="75">
        <f>Inputs!C55</f>
        <v>308.70116168476471</v>
      </c>
      <c r="E59" s="75">
        <f>Inputs!D55</f>
        <v>29.881663478108159</v>
      </c>
      <c r="F59" s="75">
        <f>Inputs!E55</f>
        <v>1146.6964707077157</v>
      </c>
      <c r="G59" s="75">
        <f>Inputs!F55</f>
        <v>189.21750108306335</v>
      </c>
      <c r="H59" s="75">
        <f>Inputs!G55</f>
        <v>129.91749919549252</v>
      </c>
      <c r="I59" s="75">
        <f>Inputs!H55</f>
        <v>296.34693715294804</v>
      </c>
      <c r="J59" s="75">
        <f>Inputs!I55</f>
        <v>73.865873202977852</v>
      </c>
      <c r="K59" s="75">
        <f>Inputs!J55</f>
        <v>582.07354740920016</v>
      </c>
      <c r="L59" s="75">
        <f>Inputs!K55</f>
        <v>1822.9109029715623</v>
      </c>
      <c r="M59" s="75">
        <f>Inputs!L55</f>
        <v>303.96778847341488</v>
      </c>
      <c r="N59" s="75">
        <f>Inputs!M55</f>
        <v>12424.927184210283</v>
      </c>
      <c r="O59" s="75">
        <f>Inputs!N55</f>
        <v>537.19986815172206</v>
      </c>
      <c r="P59" s="75">
        <f>Inputs!O55</f>
        <v>29.135280588922146</v>
      </c>
      <c r="Q59" s="75">
        <f>Inputs!P55</f>
        <v>2785.7079179853531</v>
      </c>
      <c r="R59" s="75">
        <f>Inputs!Q55</f>
        <v>11417.999733703964</v>
      </c>
      <c r="S59" s="75">
        <f>Inputs!R55</f>
        <v>3.48100627426982</v>
      </c>
    </row>
    <row r="60" spans="1:20" x14ac:dyDescent="0.25">
      <c r="A60" s="352" t="s">
        <v>241</v>
      </c>
      <c r="B60" s="351"/>
      <c r="C60" s="75">
        <f>Inputs!B56</f>
        <v>141.18687874395573</v>
      </c>
      <c r="D60" s="75">
        <f>Inputs!C56</f>
        <v>314.87518491845998</v>
      </c>
      <c r="E60" s="75">
        <f>Inputs!D56</f>
        <v>30.479296747670322</v>
      </c>
      <c r="F60" s="75">
        <f>Inputs!E56</f>
        <v>1169.63040012187</v>
      </c>
      <c r="G60" s="75">
        <f>Inputs!F56</f>
        <v>193.00185110472464</v>
      </c>
      <c r="H60" s="75">
        <f>Inputs!G56</f>
        <v>132.51584917940238</v>
      </c>
      <c r="I60" s="75">
        <f>Inputs!H56</f>
        <v>302.27387589600698</v>
      </c>
      <c r="J60" s="75">
        <f>Inputs!I56</f>
        <v>75.343190667037405</v>
      </c>
      <c r="K60" s="75">
        <f>Inputs!J56</f>
        <v>593.71501835738411</v>
      </c>
      <c r="L60" s="75">
        <f>Inputs!K56</f>
        <v>1859.3691210309935</v>
      </c>
      <c r="M60" s="75">
        <f>Inputs!L56</f>
        <v>310.04714424288318</v>
      </c>
      <c r="N60" s="75">
        <f>Inputs!M56</f>
        <v>12673.425727894488</v>
      </c>
      <c r="O60" s="75">
        <f>Inputs!N56</f>
        <v>547.94386551475645</v>
      </c>
      <c r="P60" s="75">
        <f>Inputs!O56</f>
        <v>29.71798620070059</v>
      </c>
      <c r="Q60" s="75">
        <f>Inputs!P56</f>
        <v>2841.4220763450598</v>
      </c>
      <c r="R60" s="75">
        <f>Inputs!Q56</f>
        <v>11646.359728378044</v>
      </c>
      <c r="S60" s="75">
        <f>Inputs!R56</f>
        <v>3.5506263997552168</v>
      </c>
    </row>
    <row r="61" spans="1:20" x14ac:dyDescent="0.25">
      <c r="A61" s="352" t="s">
        <v>240</v>
      </c>
      <c r="B61" s="351"/>
      <c r="C61" s="75">
        <f>Inputs!B57</f>
        <v>144.01061631883488</v>
      </c>
      <c r="D61" s="75">
        <f>Inputs!C57</f>
        <v>321.17268861682925</v>
      </c>
      <c r="E61" s="75">
        <f>Inputs!D57</f>
        <v>31.088882682623733</v>
      </c>
      <c r="F61" s="75">
        <f>Inputs!E57</f>
        <v>1193.0230081243076</v>
      </c>
      <c r="G61" s="75">
        <f>Inputs!F57</f>
        <v>196.86188812681914</v>
      </c>
      <c r="H61" s="75">
        <f>Inputs!G57</f>
        <v>135.16616616299044</v>
      </c>
      <c r="I61" s="75">
        <f>Inputs!H57</f>
        <v>308.31935341392716</v>
      </c>
      <c r="J61" s="75">
        <f>Inputs!I57</f>
        <v>76.850054480378162</v>
      </c>
      <c r="K61" s="75">
        <f>Inputs!J57</f>
        <v>605.58931872453184</v>
      </c>
      <c r="L61" s="75">
        <f>Inputs!K57</f>
        <v>1896.5565034516135</v>
      </c>
      <c r="M61" s="75">
        <f>Inputs!L57</f>
        <v>316.24808712774086</v>
      </c>
      <c r="N61" s="75">
        <f>Inputs!M57</f>
        <v>12926.894242452379</v>
      </c>
      <c r="O61" s="75">
        <f>Inputs!N57</f>
        <v>558.90274282505163</v>
      </c>
      <c r="P61" s="75">
        <f>Inputs!O57</f>
        <v>30.312345924714606</v>
      </c>
      <c r="Q61" s="75">
        <f>Inputs!P57</f>
        <v>2898.2505178719616</v>
      </c>
      <c r="R61" s="75">
        <f>Inputs!Q57</f>
        <v>11879.286922945606</v>
      </c>
      <c r="S61" s="75">
        <f>Inputs!R57</f>
        <v>3.6216389277503214</v>
      </c>
    </row>
    <row r="62" spans="1:20" x14ac:dyDescent="0.25">
      <c r="A62" s="20"/>
      <c r="B62" s="351"/>
      <c r="C62" s="351"/>
      <c r="D62" s="351"/>
      <c r="E62" s="351"/>
      <c r="F62" s="351"/>
      <c r="G62" s="351"/>
      <c r="H62" s="351"/>
      <c r="I62" s="351"/>
      <c r="J62" s="351"/>
      <c r="K62" s="351"/>
      <c r="L62" s="351"/>
      <c r="M62" s="351"/>
      <c r="N62" s="351"/>
      <c r="O62" s="351"/>
      <c r="P62" s="351"/>
      <c r="Q62" s="351"/>
      <c r="R62" s="351"/>
      <c r="S62" s="351"/>
    </row>
    <row r="63" spans="1:20" ht="27.75" x14ac:dyDescent="0.35">
      <c r="A63" s="376" t="s">
        <v>274</v>
      </c>
      <c r="B63" s="341"/>
      <c r="C63" s="3" t="str">
        <f>INDEX(rEDBNames,Outputs!C64)</f>
        <v>Alpine Energy</v>
      </c>
      <c r="D63" s="3" t="str">
        <f>INDEX(rEDBNames,Outputs!D64)</f>
        <v>Aurora Energy</v>
      </c>
      <c r="E63" s="3" t="str">
        <f>INDEX(rEDBNames,Outputs!E64)</f>
        <v>Centralines</v>
      </c>
      <c r="F63" s="3" t="str">
        <f>INDEX(rEDBNames,Outputs!F64)</f>
        <v>EA Networks</v>
      </c>
      <c r="G63" s="3" t="str">
        <f>INDEX(rEDBNames,Outputs!G64)</f>
        <v>Eastland Network</v>
      </c>
      <c r="H63" s="3" t="str">
        <f>INDEX(rEDBNames,Outputs!H64)</f>
        <v>Electricity Invercargill</v>
      </c>
      <c r="I63" s="3" t="str">
        <f>INDEX(rEDBNames,Outputs!I64)</f>
        <v>Horizon Energy</v>
      </c>
      <c r="J63" s="3" t="str">
        <f>INDEX(rEDBNames,Outputs!J64)</f>
        <v>Nelson Electricity</v>
      </c>
      <c r="K63" s="3" t="str">
        <f>INDEX(rEDBNames,Outputs!K64)</f>
        <v>Network Tasman</v>
      </c>
      <c r="L63" s="3" t="str">
        <f>INDEX(rEDBNames,Outputs!L64)</f>
        <v>Orion NZ</v>
      </c>
      <c r="M63" s="3" t="str">
        <f>INDEX(rEDBNames,Outputs!M64)</f>
        <v>OtagoNet</v>
      </c>
      <c r="N63" s="3" t="str">
        <f>INDEX(rEDBNames,Outputs!N64)</f>
        <v>Powerco</v>
      </c>
      <c r="O63" s="3" t="str">
        <f>INDEX(rEDBNames,Outputs!O64)</f>
        <v>The Lines Company</v>
      </c>
      <c r="P63" s="3" t="str">
        <f>INDEX(rEDBNames,Outputs!P64)</f>
        <v>Top Energy</v>
      </c>
      <c r="Q63" s="3" t="str">
        <f>INDEX(rEDBNames,Outputs!Q64)</f>
        <v>Unison Networks</v>
      </c>
      <c r="R63" s="3" t="str">
        <f>INDEX(rEDBNames,Outputs!R64)</f>
        <v>Vector Lines</v>
      </c>
      <c r="S63" s="3" t="str">
        <f>INDEX(rEDBNames,Outputs!S64)</f>
        <v>Wellington Electricity</v>
      </c>
    </row>
    <row r="64" spans="1:20" x14ac:dyDescent="0.25">
      <c r="C64" s="7">
        <f>Inputs!B21</f>
        <v>1</v>
      </c>
      <c r="D64" s="7">
        <f>Inputs!C21</f>
        <v>2</v>
      </c>
      <c r="E64" s="7">
        <f>Inputs!D21</f>
        <v>3</v>
      </c>
      <c r="F64" s="7">
        <f>Inputs!E21</f>
        <v>4</v>
      </c>
      <c r="G64" s="7">
        <f>Inputs!F21</f>
        <v>5</v>
      </c>
      <c r="H64" s="7">
        <f>Inputs!G21</f>
        <v>6</v>
      </c>
      <c r="I64" s="7">
        <f>Inputs!H21</f>
        <v>7</v>
      </c>
      <c r="J64" s="7">
        <f>Inputs!I21</f>
        <v>8</v>
      </c>
      <c r="K64" s="7">
        <f>Inputs!J21</f>
        <v>9</v>
      </c>
      <c r="L64" s="7">
        <f>Inputs!K21</f>
        <v>10</v>
      </c>
      <c r="M64" s="7">
        <f>Inputs!L21</f>
        <v>11</v>
      </c>
      <c r="N64" s="7">
        <f>Inputs!M21</f>
        <v>12</v>
      </c>
      <c r="O64" s="7">
        <f>Inputs!N21</f>
        <v>13</v>
      </c>
      <c r="P64" s="7">
        <f>Inputs!O21</f>
        <v>14</v>
      </c>
      <c r="Q64" s="7">
        <f>Inputs!P21</f>
        <v>15</v>
      </c>
      <c r="R64" s="7">
        <f>Inputs!Q21</f>
        <v>16</v>
      </c>
      <c r="S64" s="7">
        <f>Inputs!R21</f>
        <v>17</v>
      </c>
    </row>
    <row r="65" spans="1:21" x14ac:dyDescent="0.25">
      <c r="A65" t="s">
        <v>232</v>
      </c>
      <c r="B65" s="377">
        <f t="array" ref="B65:B71">TRANSPOSE(RAB!D91:J91)</f>
        <v>9529.6230377798529</v>
      </c>
      <c r="C65" s="377">
        <f t="dataTable" ref="C65:S71" dt2D="0" dtr="1" r1="C5" ca="1"/>
        <v>12793.13117340678</v>
      </c>
      <c r="D65" s="377">
        <v>15058.02417019832</v>
      </c>
      <c r="E65" s="377">
        <v>2033</v>
      </c>
      <c r="F65" s="377">
        <v>9529.6230377798529</v>
      </c>
      <c r="G65" s="377">
        <v>6088.9489571422637</v>
      </c>
      <c r="H65" s="377">
        <v>3119.7714543870602</v>
      </c>
      <c r="I65" s="377">
        <v>6456.2217299999993</v>
      </c>
      <c r="J65" s="377">
        <v>1446.5562303904751</v>
      </c>
      <c r="K65" s="377">
        <v>6807</v>
      </c>
      <c r="L65" s="377">
        <v>40615.817049999998</v>
      </c>
      <c r="M65" s="377">
        <v>7711.9157134074912</v>
      </c>
      <c r="N65" s="377">
        <v>67007.59800619095</v>
      </c>
      <c r="O65" s="377">
        <v>8412.1005965908771</v>
      </c>
      <c r="P65" s="377">
        <v>9155.4759701400144</v>
      </c>
      <c r="Q65" s="377">
        <v>27555.254000000001</v>
      </c>
      <c r="R65" s="377">
        <v>108729</v>
      </c>
      <c r="S65" s="377">
        <v>26323.291818737282</v>
      </c>
    </row>
    <row r="66" spans="1:21" x14ac:dyDescent="0.25">
      <c r="A66" t="s">
        <v>233</v>
      </c>
      <c r="B66" s="377">
        <v>10239.789674882417</v>
      </c>
      <c r="C66" s="377">
        <v>13797.43903097102</v>
      </c>
      <c r="D66" s="377">
        <v>17758.042208909123</v>
      </c>
      <c r="E66" s="377">
        <v>2262.5045017314351</v>
      </c>
      <c r="F66" s="377">
        <v>10239.789674882417</v>
      </c>
      <c r="G66" s="377">
        <v>6628.1857494846445</v>
      </c>
      <c r="H66" s="377">
        <v>3337.632799009903</v>
      </c>
      <c r="I66" s="377">
        <v>7251.2862370917992</v>
      </c>
      <c r="J66" s="377">
        <v>1529.3174185977907</v>
      </c>
      <c r="K66" s="377">
        <v>7096.7955391739906</v>
      </c>
      <c r="L66" s="377">
        <v>43748.808167786556</v>
      </c>
      <c r="M66" s="377">
        <v>8385.6800610597238</v>
      </c>
      <c r="N66" s="377">
        <v>75279.477643903097</v>
      </c>
      <c r="O66" s="377">
        <v>9620.2477332893995</v>
      </c>
      <c r="P66" s="377">
        <v>9876.8385382317865</v>
      </c>
      <c r="Q66" s="377">
        <v>30584.122740997769</v>
      </c>
      <c r="R66" s="377">
        <v>117620.26571313903</v>
      </c>
      <c r="S66" s="377">
        <v>28291.97846351756</v>
      </c>
    </row>
    <row r="67" spans="1:21" x14ac:dyDescent="0.25">
      <c r="A67" t="s">
        <v>234</v>
      </c>
      <c r="B67" s="377">
        <v>10868.540497902281</v>
      </c>
      <c r="C67" s="377">
        <v>14357.725010726215</v>
      </c>
      <c r="D67" s="377">
        <v>19791.562649243042</v>
      </c>
      <c r="E67" s="377">
        <v>2458.4454718061388</v>
      </c>
      <c r="F67" s="377">
        <v>10868.540497902281</v>
      </c>
      <c r="G67" s="377">
        <v>6960.6195759313405</v>
      </c>
      <c r="H67" s="377">
        <v>3522.2792490975658</v>
      </c>
      <c r="I67" s="377">
        <v>7553.7147131308302</v>
      </c>
      <c r="J67" s="377">
        <v>1588.8636034827878</v>
      </c>
      <c r="K67" s="377">
        <v>7552.0868068700129</v>
      </c>
      <c r="L67" s="377">
        <v>45959.75534548056</v>
      </c>
      <c r="M67" s="377">
        <v>9048.3643136285336</v>
      </c>
      <c r="N67" s="377">
        <v>80191.744953046131</v>
      </c>
      <c r="O67" s="377">
        <v>10196.468560818294</v>
      </c>
      <c r="P67" s="377">
        <v>10772.459263918765</v>
      </c>
      <c r="Q67" s="377">
        <v>32137.579711596125</v>
      </c>
      <c r="R67" s="377">
        <v>124733.53051899928</v>
      </c>
      <c r="S67" s="377">
        <v>29986.057657364719</v>
      </c>
    </row>
    <row r="68" spans="1:21" x14ac:dyDescent="0.25">
      <c r="A68" t="s">
        <v>235</v>
      </c>
      <c r="B68" s="377">
        <v>11447.052190469507</v>
      </c>
      <c r="C68" s="377">
        <v>15019.488604064072</v>
      </c>
      <c r="D68" s="377">
        <v>21327.673357970631</v>
      </c>
      <c r="E68" s="377">
        <v>2643.5147746753578</v>
      </c>
      <c r="F68" s="377">
        <v>11447.052190469507</v>
      </c>
      <c r="G68" s="377">
        <v>7310.3899751315275</v>
      </c>
      <c r="H68" s="377">
        <v>3692.380241725984</v>
      </c>
      <c r="I68" s="377">
        <v>7877.1255797307367</v>
      </c>
      <c r="J68" s="377">
        <v>1654.3401487658509</v>
      </c>
      <c r="K68" s="377">
        <v>7909.1212112270559</v>
      </c>
      <c r="L68" s="377">
        <v>48431.938432659939</v>
      </c>
      <c r="M68" s="377">
        <v>9531.881735881112</v>
      </c>
      <c r="N68" s="377" t="e">
        <v>#N/A</v>
      </c>
      <c r="O68" s="377">
        <v>10789.065053053186</v>
      </c>
      <c r="P68" s="377">
        <v>11315.556706590405</v>
      </c>
      <c r="Q68" s="377">
        <v>33693.404841746677</v>
      </c>
      <c r="R68" s="377">
        <v>131532.42687091118</v>
      </c>
      <c r="S68" s="377">
        <v>31440.511756910775</v>
      </c>
    </row>
    <row r="69" spans="1:21" x14ac:dyDescent="0.25">
      <c r="A69" t="s">
        <v>236</v>
      </c>
      <c r="B69" s="377">
        <v>12043.647957576028</v>
      </c>
      <c r="C69" s="377">
        <v>15718.516999838585</v>
      </c>
      <c r="D69" s="377">
        <v>22911.315452693121</v>
      </c>
      <c r="E69" s="377">
        <v>2760.2726533136465</v>
      </c>
      <c r="F69" s="377">
        <v>12043.647957576028</v>
      </c>
      <c r="G69" s="377">
        <v>7684.6087321485529</v>
      </c>
      <c r="H69" s="377">
        <v>3878.4564078077337</v>
      </c>
      <c r="I69" s="377">
        <v>8177.8795870791027</v>
      </c>
      <c r="J69" s="377">
        <v>1724.5582544421095</v>
      </c>
      <c r="K69" s="377">
        <v>8324.6502171016436</v>
      </c>
      <c r="L69" s="377">
        <v>50808.65925095127</v>
      </c>
      <c r="M69" s="377">
        <v>10023.192821747725</v>
      </c>
      <c r="N69" s="377" t="e">
        <v>#N/A</v>
      </c>
      <c r="O69" s="377">
        <v>11371.215653262312</v>
      </c>
      <c r="P69" s="377">
        <v>11893.451779667863</v>
      </c>
      <c r="Q69" s="377">
        <v>35436.564092953966</v>
      </c>
      <c r="R69" s="377">
        <v>138540.48175682631</v>
      </c>
      <c r="S69" s="377">
        <v>32907.067147151341</v>
      </c>
    </row>
    <row r="70" spans="1:21" x14ac:dyDescent="0.25">
      <c r="A70" t="s">
        <v>237</v>
      </c>
      <c r="B70" s="377">
        <v>12646.397448542242</v>
      </c>
      <c r="C70" s="377">
        <v>16396.823691613608</v>
      </c>
      <c r="D70" s="377">
        <v>24470.479685727601</v>
      </c>
      <c r="E70" s="377">
        <v>2906.5869263171157</v>
      </c>
      <c r="F70" s="377">
        <v>12646.397448542242</v>
      </c>
      <c r="G70" s="377">
        <v>8040.0203581026226</v>
      </c>
      <c r="H70" s="377">
        <v>4079.8284558066275</v>
      </c>
      <c r="I70" s="377">
        <v>8514.6440966916107</v>
      </c>
      <c r="J70" s="377">
        <v>1795.0407633647148</v>
      </c>
      <c r="K70" s="377">
        <v>8673.8837577876293</v>
      </c>
      <c r="L70" s="377">
        <v>53818.128394774081</v>
      </c>
      <c r="M70" s="377">
        <v>10626.249248600769</v>
      </c>
      <c r="N70" s="377" t="e">
        <v>#N/A</v>
      </c>
      <c r="O70" s="377">
        <v>11939.978048313882</v>
      </c>
      <c r="P70" s="377">
        <v>12515.113859931153</v>
      </c>
      <c r="Q70" s="377">
        <v>37159.374535330782</v>
      </c>
      <c r="R70" s="377">
        <v>145751.97362056913</v>
      </c>
      <c r="S70" s="377">
        <v>34454.947285092625</v>
      </c>
    </row>
    <row r="71" spans="1:21" x14ac:dyDescent="0.25">
      <c r="A71" t="s">
        <v>238</v>
      </c>
      <c r="B71" s="377">
        <v>13211.039077847137</v>
      </c>
      <c r="C71" s="377">
        <v>17074.692539196516</v>
      </c>
      <c r="D71" s="377">
        <v>25846.330883103295</v>
      </c>
      <c r="E71" s="377">
        <v>3030.3178893464551</v>
      </c>
      <c r="F71" s="377">
        <v>13211.039077847137</v>
      </c>
      <c r="G71" s="377">
        <v>8411.5730285822247</v>
      </c>
      <c r="H71" s="377">
        <v>4285.3344936720096</v>
      </c>
      <c r="I71" s="377">
        <v>8867.3396683644733</v>
      </c>
      <c r="J71" s="377">
        <v>1866.8709790197227</v>
      </c>
      <c r="K71" s="377">
        <v>9051.8446801711852</v>
      </c>
      <c r="L71" s="377">
        <v>56665.249270415938</v>
      </c>
      <c r="M71" s="377">
        <v>11356.235716465899</v>
      </c>
      <c r="N71" s="377" t="e">
        <v>#N/A</v>
      </c>
      <c r="O71" s="377">
        <v>12534.216392633025</v>
      </c>
      <c r="P71" s="377">
        <v>13144.259606709151</v>
      </c>
      <c r="Q71" s="377">
        <v>38821.702176570005</v>
      </c>
      <c r="R71" s="377">
        <v>152992.78314358488</v>
      </c>
      <c r="S71" s="377">
        <v>36087.630058032926</v>
      </c>
    </row>
    <row r="72" spans="1:21" x14ac:dyDescent="0.25"/>
    <row r="73" spans="1:21" x14ac:dyDescent="0.25"/>
    <row r="74" spans="1:21" x14ac:dyDescent="0.25">
      <c r="A74" t="str">
        <f>Inputs!A43</f>
        <v>Value of commissioned assets, 2018/19</v>
      </c>
      <c r="C74" s="377">
        <f>Inputs!B43</f>
        <v>17961.779926267081</v>
      </c>
      <c r="D74" s="377">
        <f>Inputs!C43</f>
        <v>63004.353999999992</v>
      </c>
      <c r="E74" s="377">
        <f>Inputs!D43</f>
        <v>5064</v>
      </c>
      <c r="F74" s="377">
        <f>Inputs!E43</f>
        <v>16375.665660000061</v>
      </c>
      <c r="G74" s="377">
        <f>Inputs!F43</f>
        <v>11755.60458000001</v>
      </c>
      <c r="H74" s="377">
        <f>Inputs!G43</f>
        <v>4533.37</v>
      </c>
      <c r="I74" s="377">
        <f>Inputs!H43</f>
        <v>12884.01</v>
      </c>
      <c r="J74" s="377">
        <f>Inputs!I43</f>
        <v>1659.3481999999999</v>
      </c>
      <c r="K74" s="377">
        <f>Inputs!J43</f>
        <v>6557</v>
      </c>
      <c r="L74" s="377">
        <f>Inputs!K43</f>
        <v>63636.967999999993</v>
      </c>
      <c r="M74" s="377">
        <f>Inputs!L43</f>
        <v>12936.768609999999</v>
      </c>
      <c r="N74" s="377">
        <f>Inputs!M43</f>
        <v>185312.73427243941</v>
      </c>
      <c r="O74" s="377">
        <f>Inputs!N43</f>
        <v>23462.783690000011</v>
      </c>
      <c r="P74" s="377">
        <f>Inputs!O43</f>
        <v>15378.413930000001</v>
      </c>
      <c r="Q74" s="377">
        <f>Inputs!P43</f>
        <v>53881.408000000003</v>
      </c>
      <c r="R74" s="377">
        <f>Inputs!Q43</f>
        <v>203460</v>
      </c>
      <c r="S74" s="377">
        <f>Inputs!R43</f>
        <v>37191.001710000019</v>
      </c>
      <c r="T74" s="342"/>
      <c r="U74" s="342"/>
    </row>
    <row r="75" spans="1:21" x14ac:dyDescent="0.25">
      <c r="A75" t="str">
        <f>Inputs!A44</f>
        <v>Value of commissioned assets, 2019/20</v>
      </c>
      <c r="C75" s="377">
        <f>Inputs!B44</f>
        <v>14014</v>
      </c>
      <c r="D75" s="377">
        <f>Inputs!C44</f>
        <v>76195.241831549603</v>
      </c>
      <c r="E75" s="377">
        <f>Inputs!D44</f>
        <v>6913.2636087999999</v>
      </c>
      <c r="F75" s="377">
        <f>Inputs!E44</f>
        <v>21629.30733276367</v>
      </c>
      <c r="G75" s="377">
        <f>Inputs!F44</f>
        <v>9803.8482899999999</v>
      </c>
      <c r="H75" s="377">
        <f>Inputs!G44</f>
        <v>5750.2225108244311</v>
      </c>
      <c r="I75" s="377">
        <f>Inputs!H44</f>
        <v>8296.868167577617</v>
      </c>
      <c r="J75" s="377">
        <f>Inputs!I44</f>
        <v>1552</v>
      </c>
      <c r="K75" s="377">
        <f>Inputs!J44</f>
        <v>15593</v>
      </c>
      <c r="L75" s="377">
        <f>Inputs!K44</f>
        <v>66443.232000000004</v>
      </c>
      <c r="M75" s="377">
        <f>Inputs!L44</f>
        <v>23187.72481631265</v>
      </c>
      <c r="N75" s="377">
        <f>Inputs!M44</f>
        <v>180476</v>
      </c>
      <c r="O75" s="377">
        <f>Inputs!N44</f>
        <v>18922.355345399999</v>
      </c>
      <c r="P75" s="377">
        <f>Inputs!O44</f>
        <v>31785.322032399999</v>
      </c>
      <c r="Q75" s="377">
        <f>Inputs!P44</f>
        <v>50412.921529999992</v>
      </c>
      <c r="R75" s="377">
        <f>Inputs!Q44</f>
        <v>240761</v>
      </c>
      <c r="S75" s="377">
        <f>Inputs!R44</f>
        <v>52409.994278901962</v>
      </c>
      <c r="T75" s="342"/>
      <c r="U75" s="342"/>
    </row>
    <row r="76" spans="1:21" x14ac:dyDescent="0.25">
      <c r="A76" t="str">
        <f>Inputs!A45</f>
        <v>Value of commissioned assets, 2020/21</v>
      </c>
      <c r="C76" s="377">
        <f>Inputs!B45</f>
        <v>16663.084987074293</v>
      </c>
      <c r="D76" s="377">
        <f>Inputs!C45</f>
        <v>50947.773510247447</v>
      </c>
      <c r="E76" s="377">
        <f>Inputs!D45</f>
        <v>6059.7473996468661</v>
      </c>
      <c r="F76" s="377">
        <f>Inputs!E45</f>
        <v>18050.3141257922</v>
      </c>
      <c r="G76" s="377">
        <f>Inputs!F45</f>
        <v>9684.9777776781502</v>
      </c>
      <c r="H76" s="377">
        <f>Inputs!G45</f>
        <v>4655.6235108371211</v>
      </c>
      <c r="I76" s="377">
        <f>Inputs!H45</f>
        <v>8322.4692415684531</v>
      </c>
      <c r="J76" s="377">
        <f>Inputs!I45</f>
        <v>1627.4748243189306</v>
      </c>
      <c r="K76" s="377">
        <f>Inputs!J45</f>
        <v>10289.860370686423</v>
      </c>
      <c r="L76" s="377">
        <f>Inputs!K45</f>
        <v>72172.38359853992</v>
      </c>
      <c r="M76" s="377">
        <f>Inputs!L45</f>
        <v>13989.584671125622</v>
      </c>
      <c r="N76" s="377" t="e">
        <f>Inputs!M45</f>
        <v>#N/A</v>
      </c>
      <c r="O76" s="377">
        <f>Inputs!N45</f>
        <v>18320.860042033932</v>
      </c>
      <c r="P76" s="377">
        <f>Inputs!O45</f>
        <v>14593.153311847902</v>
      </c>
      <c r="Q76" s="377">
        <f>Inputs!P45</f>
        <v>46746.124751395197</v>
      </c>
      <c r="R76" s="377">
        <f>Inputs!Q45</f>
        <v>211119.9718515854</v>
      </c>
      <c r="S76" s="377">
        <f>Inputs!R45</f>
        <v>37748.022005345745</v>
      </c>
      <c r="T76" s="342"/>
      <c r="U76" s="342"/>
    </row>
    <row r="77" spans="1:21" x14ac:dyDescent="0.25">
      <c r="A77" t="str">
        <f>Inputs!A46</f>
        <v>Value of commissioned assets, 2021/22</v>
      </c>
      <c r="C77" s="377">
        <f>Inputs!B46</f>
        <v>16978.399454502294</v>
      </c>
      <c r="D77" s="377">
        <f>Inputs!C46</f>
        <v>50750.308330537278</v>
      </c>
      <c r="E77" s="377">
        <f>Inputs!D46</f>
        <v>2773.8307717314538</v>
      </c>
      <c r="F77" s="377">
        <f>Inputs!E46</f>
        <v>17941.493243003944</v>
      </c>
      <c r="G77" s="377">
        <f>Inputs!F46</f>
        <v>10136.401061103601</v>
      </c>
      <c r="H77" s="377">
        <f>Inputs!G46</f>
        <v>5052.9447714077578</v>
      </c>
      <c r="I77" s="377">
        <f>Inputs!H46</f>
        <v>6720.079498778955</v>
      </c>
      <c r="J77" s="377">
        <f>Inputs!I46</f>
        <v>1709.8203732676643</v>
      </c>
      <c r="K77" s="377">
        <f>Inputs!J46</f>
        <v>12261.460641572261</v>
      </c>
      <c r="L77" s="377">
        <f>Inputs!K46</f>
        <v>63777.111872759626</v>
      </c>
      <c r="M77" s="377">
        <f>Inputs!L46</f>
        <v>13504.173049339088</v>
      </c>
      <c r="N77" s="377" t="e">
        <f>Inputs!M46</f>
        <v>#N/A</v>
      </c>
      <c r="O77" s="377">
        <f>Inputs!N46</f>
        <v>16919.227905563937</v>
      </c>
      <c r="P77" s="377">
        <f>Inputs!O46</f>
        <v>15127.253970962542</v>
      </c>
      <c r="Q77" s="377">
        <f>Inputs!P46</f>
        <v>52524.928561752349</v>
      </c>
      <c r="R77" s="377">
        <f>Inputs!Q46</f>
        <v>209600.00629559506</v>
      </c>
      <c r="S77" s="377">
        <f>Inputs!R46</f>
        <v>35509.954336362658</v>
      </c>
      <c r="T77" s="342"/>
      <c r="U77" s="342"/>
    </row>
    <row r="78" spans="1:21" x14ac:dyDescent="0.25">
      <c r="A78" t="str">
        <f>Inputs!A47</f>
        <v>Value of commissioned assets, 2022/23</v>
      </c>
      <c r="C78" s="377">
        <f>Inputs!B47</f>
        <v>15377.140956497071</v>
      </c>
      <c r="D78" s="377">
        <f>Inputs!C47</f>
        <v>48245.581949487467</v>
      </c>
      <c r="E78" s="377">
        <f>Inputs!D47</f>
        <v>3967.7815608953551</v>
      </c>
      <c r="F78" s="377">
        <f>Inputs!E47</f>
        <v>17796.759119063441</v>
      </c>
      <c r="G78" s="377">
        <f>Inputs!F47</f>
        <v>8982.1740783163259</v>
      </c>
      <c r="H78" s="377">
        <f>Inputs!G47</f>
        <v>5567.5747524279859</v>
      </c>
      <c r="I78" s="377">
        <f>Inputs!H47</f>
        <v>8075.3672553967899</v>
      </c>
      <c r="J78" s="377">
        <f>Inputs!I47</f>
        <v>1663.731588304842</v>
      </c>
      <c r="K78" s="377">
        <f>Inputs!J47</f>
        <v>9042.3641329302391</v>
      </c>
      <c r="L78" s="377">
        <f>Inputs!K47</f>
        <v>89623.654410387855</v>
      </c>
      <c r="M78" s="377">
        <f>Inputs!L47</f>
        <v>18002.808964582848</v>
      </c>
      <c r="N78" s="377" t="e">
        <f>Inputs!M47</f>
        <v>#N/A</v>
      </c>
      <c r="O78" s="377">
        <f>Inputs!N47</f>
        <v>15873.676646380469</v>
      </c>
      <c r="P78" s="377">
        <f>Inputs!O47</f>
        <v>16514.785707311417</v>
      </c>
      <c r="Q78" s="377">
        <f>Inputs!P47</f>
        <v>50530.601455491415</v>
      </c>
      <c r="R78" s="377">
        <f>Inputs!Q47</f>
        <v>213423.98232804175</v>
      </c>
      <c r="S78" s="377">
        <f>Inputs!R47</f>
        <v>37677.090517057499</v>
      </c>
      <c r="T78" s="342"/>
      <c r="U78" s="342"/>
    </row>
    <row r="79" spans="1:21" x14ac:dyDescent="0.25">
      <c r="A79" t="str">
        <f>Inputs!A48</f>
        <v>Value of commissioned assets, 2023/24</v>
      </c>
      <c r="C79" s="377">
        <f>Inputs!B48</f>
        <v>14672.777154184731</v>
      </c>
      <c r="D79" s="377">
        <f>Inputs!C48</f>
        <v>38772.738517131242</v>
      </c>
      <c r="E79" s="377">
        <f>Inputs!D48</f>
        <v>2840.7102307855239</v>
      </c>
      <c r="F79" s="377">
        <f>Inputs!E48</f>
        <v>15710.84150223012</v>
      </c>
      <c r="G79" s="377">
        <f>Inputs!F48</f>
        <v>9383.3630278770361</v>
      </c>
      <c r="H79" s="377">
        <f>Inputs!G48</f>
        <v>5578.0770141048597</v>
      </c>
      <c r="I79" s="377">
        <f>Inputs!H48</f>
        <v>8520.7632766490988</v>
      </c>
      <c r="J79" s="377">
        <f>Inputs!I48</f>
        <v>1665.5343513423325</v>
      </c>
      <c r="K79" s="377">
        <f>Inputs!J48</f>
        <v>10071.951141968706</v>
      </c>
      <c r="L79" s="377">
        <f>Inputs!K48</f>
        <v>79929.574002059759</v>
      </c>
      <c r="M79" s="377">
        <f>Inputs!L48</f>
        <v>23071.296835907422</v>
      </c>
      <c r="N79" s="377" t="e">
        <f>Inputs!M48</f>
        <v>#N/A</v>
      </c>
      <c r="O79" s="377">
        <f>Inputs!N48</f>
        <v>16558.302274241945</v>
      </c>
      <c r="P79" s="377">
        <f>Inputs!O48</f>
        <v>16264.117073022302</v>
      </c>
      <c r="Q79" s="377">
        <f>Inputs!P48</f>
        <v>46851.604858224193</v>
      </c>
      <c r="R79" s="377">
        <f>Inputs!Q48</f>
        <v>209518.18392710513</v>
      </c>
      <c r="S79" s="377">
        <f>Inputs!R48</f>
        <v>39911.186049068143</v>
      </c>
      <c r="T79" s="342"/>
      <c r="U79" s="342"/>
    </row>
    <row r="80" spans="1:21" x14ac:dyDescent="0.25">
      <c r="A80" t="str">
        <f>Inputs!A49</f>
        <v>Value of commissioned assets, 2024/25</v>
      </c>
      <c r="C80" s="377">
        <f>Inputs!B49</f>
        <v>14150.711147161515</v>
      </c>
      <c r="D80" s="377">
        <f>Inputs!C49</f>
        <v>43211.493557946123</v>
      </c>
      <c r="E80" s="377">
        <f>Inputs!D49</f>
        <v>2963.6864818674044</v>
      </c>
      <c r="F80" s="377">
        <f>Inputs!E49</f>
        <v>14722.518947443514</v>
      </c>
      <c r="G80" s="377">
        <f>Inputs!F49</f>
        <v>10052.315192213098</v>
      </c>
      <c r="H80" s="377">
        <f>Inputs!G49</f>
        <v>5125.7868259029583</v>
      </c>
      <c r="I80" s="377">
        <f>Inputs!H49</f>
        <v>8567.1005445935371</v>
      </c>
      <c r="J80" s="377">
        <f>Inputs!I49</f>
        <v>1671.9158090065555</v>
      </c>
      <c r="K80" s="377">
        <f>Inputs!J49</f>
        <v>8471.990542954245</v>
      </c>
      <c r="L80" s="377">
        <f>Inputs!K49</f>
        <v>84444.365243546883</v>
      </c>
      <c r="M80" s="377">
        <f>Inputs!L49</f>
        <v>13934.599644582944</v>
      </c>
      <c r="N80" s="377" t="e">
        <f>Inputs!M49</f>
        <v>#N/A</v>
      </c>
      <c r="O80" s="377">
        <f>Inputs!N49</f>
        <v>15250.2101420237</v>
      </c>
      <c r="P80" s="377">
        <f>Inputs!O49</f>
        <v>16597.07093675133</v>
      </c>
      <c r="Q80" s="377">
        <f>Inputs!P49</f>
        <v>48041.410078531495</v>
      </c>
      <c r="R80" s="377">
        <f>Inputs!Q49</f>
        <v>197131.64960191568</v>
      </c>
      <c r="S80" s="377">
        <f>Inputs!R49</f>
        <v>42077.362820820395</v>
      </c>
      <c r="T80" s="342"/>
      <c r="U80" s="342"/>
    </row>
    <row r="81" spans="1:21" x14ac:dyDescent="0.25">
      <c r="C81" s="342"/>
      <c r="D81" s="342"/>
      <c r="E81" s="342"/>
      <c r="F81" s="342"/>
      <c r="G81" s="342"/>
      <c r="H81" s="342"/>
      <c r="I81" s="342"/>
      <c r="J81" s="342"/>
      <c r="K81" s="342"/>
      <c r="L81" s="342"/>
      <c r="M81" s="342"/>
      <c r="N81" s="342"/>
      <c r="O81" s="342"/>
      <c r="P81" s="342"/>
      <c r="Q81" s="342"/>
      <c r="R81" s="342"/>
      <c r="S81" s="342"/>
      <c r="T81" s="342"/>
      <c r="U81" s="342"/>
    </row>
    <row r="82" spans="1:21" x14ac:dyDescent="0.25">
      <c r="A82" s="108" t="str">
        <f>Inputs!A14</f>
        <v>Vanilla WACC (67th percentile)</v>
      </c>
      <c r="B82" s="110">
        <f>Inputs!B14</f>
        <v>4.5699999999999998E-2</v>
      </c>
      <c r="C82" s="342"/>
      <c r="D82" s="342"/>
      <c r="E82" s="342"/>
      <c r="F82" s="342"/>
      <c r="G82" s="342"/>
      <c r="H82" s="342"/>
      <c r="I82" s="342"/>
      <c r="J82" s="342"/>
      <c r="K82" s="342"/>
      <c r="L82" s="342"/>
      <c r="M82" s="342"/>
      <c r="N82" s="342"/>
      <c r="O82" s="342"/>
      <c r="P82" s="342"/>
      <c r="Q82" s="342"/>
      <c r="R82" s="342"/>
      <c r="S82" s="342"/>
      <c r="T82" s="342"/>
      <c r="U82" s="342"/>
    </row>
    <row r="83" spans="1:21" ht="18" x14ac:dyDescent="0.35">
      <c r="A83" s="381" t="s">
        <v>250</v>
      </c>
      <c r="B83" s="103">
        <f>TIMING!C26</f>
        <v>1.0182846181695255</v>
      </c>
      <c r="C83" s="342"/>
      <c r="D83" s="342"/>
      <c r="E83" s="342"/>
      <c r="F83" s="342"/>
      <c r="G83" s="342"/>
      <c r="H83" s="342"/>
      <c r="I83" s="342"/>
      <c r="J83" s="342"/>
      <c r="K83" s="342"/>
      <c r="L83" s="342"/>
      <c r="M83" s="342"/>
      <c r="N83" s="342"/>
      <c r="O83" s="342"/>
      <c r="P83" s="342"/>
      <c r="Q83" s="342"/>
      <c r="R83" s="342"/>
      <c r="S83" s="342"/>
      <c r="T83" s="342"/>
      <c r="U83" s="342"/>
    </row>
    <row r="84" spans="1:21" ht="15" customHeight="1" x14ac:dyDescent="0.25">
      <c r="A84" t="s">
        <v>281</v>
      </c>
      <c r="C84" t="str">
        <f>IF(AND(Inputs!B20=Outputs!C6,Inputs!B20=Outputs!C54,Inputs!B20=Outputs!C63,Inputs!B20=Outputs!C85),"ok","not ok")</f>
        <v>ok</v>
      </c>
      <c r="D84" t="str">
        <f>IF(AND(Inputs!C20=Outputs!D6,Inputs!C20=Outputs!D54,Inputs!C20=Outputs!D63,Inputs!C20=Outputs!D85),"ok","not ok")</f>
        <v>ok</v>
      </c>
      <c r="E84" t="str">
        <f>IF(AND(Inputs!D20=Outputs!E6,Inputs!D20=Outputs!E54,Inputs!D20=Outputs!E63,Inputs!D20=Outputs!E85),"ok","not ok")</f>
        <v>ok</v>
      </c>
      <c r="F84" t="str">
        <f>IF(AND(Inputs!E20=Outputs!F6,Inputs!E20=Outputs!F54,Inputs!E20=Outputs!F63,Inputs!E20=Outputs!F85),"ok","not ok")</f>
        <v>ok</v>
      </c>
      <c r="G84" t="str">
        <f>IF(AND(Inputs!F20=Outputs!G6,Inputs!F20=Outputs!G54,Inputs!F20=Outputs!G63,Inputs!F20=Outputs!G85),"ok","not ok")</f>
        <v>ok</v>
      </c>
      <c r="H84" t="str">
        <f>IF(AND(Inputs!G20=Outputs!H6,Inputs!G20=Outputs!H54,Inputs!G20=Outputs!H63,Inputs!G20=Outputs!H85),"ok","not ok")</f>
        <v>ok</v>
      </c>
      <c r="I84" t="str">
        <f>IF(AND(Inputs!H20=Outputs!I6,Inputs!H20=Outputs!I54,Inputs!H20=Outputs!I63,Inputs!H20=Outputs!I85),"ok","not ok")</f>
        <v>ok</v>
      </c>
      <c r="J84" t="str">
        <f>IF(AND(Inputs!I20=Outputs!J6,Inputs!I20=Outputs!J54,Inputs!I20=Outputs!J63,Inputs!I20=Outputs!J85),"ok","not ok")</f>
        <v>ok</v>
      </c>
      <c r="K84" t="str">
        <f>IF(AND(Inputs!J20=Outputs!K6,Inputs!J20=Outputs!K54,Inputs!J20=Outputs!K63,Inputs!J20=Outputs!K85),"ok","not ok")</f>
        <v>ok</v>
      </c>
      <c r="L84" t="str">
        <f>IF(AND(Inputs!K20=Outputs!L6,Inputs!K20=Outputs!L54,Inputs!K20=Outputs!L63,Inputs!K20=Outputs!L85),"ok","not ok")</f>
        <v>ok</v>
      </c>
      <c r="M84" t="str">
        <f>IF(AND(Inputs!L20=Outputs!M6,Inputs!L20=Outputs!M54,Inputs!L20=Outputs!M63,Inputs!L20=Outputs!M85),"ok","not ok")</f>
        <v>ok</v>
      </c>
      <c r="N84" t="str">
        <f>IF(AND(Inputs!M20=Outputs!N6,Inputs!M20=Outputs!N54,Inputs!M20=Outputs!N63,Inputs!M20=Outputs!N85),"ok","not ok")</f>
        <v>ok</v>
      </c>
      <c r="O84" t="str">
        <f>IF(AND(Inputs!N20=Outputs!O6,Inputs!N20=Outputs!O54,Inputs!N20=Outputs!O63,Inputs!N20=Outputs!O85),"ok","not ok")</f>
        <v>ok</v>
      </c>
      <c r="P84" t="str">
        <f>IF(AND(Inputs!O20=Outputs!P6,Inputs!O20=Outputs!P54,Inputs!O20=Outputs!P63,Inputs!O20=Outputs!P85),"ok","not ok")</f>
        <v>ok</v>
      </c>
      <c r="Q84" t="str">
        <f>IF(AND(Inputs!P20=Outputs!Q6,Inputs!P20=Outputs!Q54,Inputs!P20=Outputs!Q63,Inputs!P20=Outputs!Q85),"ok","not ok")</f>
        <v>ok</v>
      </c>
      <c r="R84" t="str">
        <f>IF(AND(Inputs!Q20=Outputs!R6,Inputs!Q20=Outputs!R54,Inputs!Q20=Outputs!R63,Inputs!Q20=Outputs!R85),"ok","not ok")</f>
        <v>ok</v>
      </c>
      <c r="S84" t="str">
        <f>IF(AND(Inputs!R20=Outputs!S6,Inputs!R20=Outputs!S54,Inputs!R20=Outputs!S63,Inputs!R20=Outputs!S85),"ok","not ok")</f>
        <v>ok</v>
      </c>
    </row>
    <row r="85" spans="1:21" ht="28.5" customHeight="1" x14ac:dyDescent="0.25">
      <c r="C85" s="3" t="str">
        <f>C6</f>
        <v>Alpine Energy</v>
      </c>
      <c r="D85" s="3" t="str">
        <f t="shared" ref="D85:S85" si="2">D6</f>
        <v>Aurora Energy</v>
      </c>
      <c r="E85" s="3" t="str">
        <f t="shared" si="2"/>
        <v>Centralines</v>
      </c>
      <c r="F85" s="3" t="str">
        <f t="shared" si="2"/>
        <v>EA Networks</v>
      </c>
      <c r="G85" s="3" t="str">
        <f t="shared" si="2"/>
        <v>Eastland Network</v>
      </c>
      <c r="H85" s="3" t="str">
        <f t="shared" si="2"/>
        <v>Electricity Invercargill</v>
      </c>
      <c r="I85" s="3" t="str">
        <f t="shared" si="2"/>
        <v>Horizon Energy</v>
      </c>
      <c r="J85" s="3" t="str">
        <f t="shared" si="2"/>
        <v>Nelson Electricity</v>
      </c>
      <c r="K85" s="3" t="str">
        <f t="shared" si="2"/>
        <v>Network Tasman</v>
      </c>
      <c r="L85" s="3" t="str">
        <f t="shared" si="2"/>
        <v>Orion NZ</v>
      </c>
      <c r="M85" s="3" t="str">
        <f t="shared" si="2"/>
        <v>OtagoNet</v>
      </c>
      <c r="N85" s="3" t="str">
        <f t="shared" si="2"/>
        <v>Powerco</v>
      </c>
      <c r="O85" s="3" t="str">
        <f t="shared" si="2"/>
        <v>The Lines Company</v>
      </c>
      <c r="P85" s="3" t="str">
        <f t="shared" si="2"/>
        <v>Top Energy</v>
      </c>
      <c r="Q85" s="3" t="str">
        <f t="shared" si="2"/>
        <v>Unison Networks</v>
      </c>
      <c r="R85" s="3" t="str">
        <f t="shared" si="2"/>
        <v>Vector Lines</v>
      </c>
      <c r="S85" s="3" t="str">
        <f t="shared" si="2"/>
        <v>Wellington Electricity</v>
      </c>
    </row>
    <row r="86" spans="1:21" ht="15" customHeight="1" x14ac:dyDescent="0.25">
      <c r="A86" s="108" t="str">
        <f>Inputs!A35</f>
        <v>Alternative X factor</v>
      </c>
      <c r="B86" s="108"/>
      <c r="C86" s="110">
        <f>Inputs!B35</f>
        <v>0</v>
      </c>
      <c r="D86" s="110">
        <f>Inputs!C35</f>
        <v>0</v>
      </c>
      <c r="E86" s="110">
        <f>Inputs!D35</f>
        <v>0</v>
      </c>
      <c r="F86" s="110">
        <f>Inputs!E35</f>
        <v>0</v>
      </c>
      <c r="G86" s="110">
        <f>Inputs!F35</f>
        <v>0</v>
      </c>
      <c r="H86" s="110">
        <f>Inputs!G35</f>
        <v>0</v>
      </c>
      <c r="I86" s="110">
        <f>Inputs!H35</f>
        <v>0</v>
      </c>
      <c r="J86" s="110">
        <f>Inputs!I35</f>
        <v>0</v>
      </c>
      <c r="K86" s="110">
        <f>Inputs!J35</f>
        <v>0</v>
      </c>
      <c r="L86" s="110">
        <f>Inputs!K35</f>
        <v>0</v>
      </c>
      <c r="M86" s="110">
        <f>Inputs!L35</f>
        <v>0</v>
      </c>
      <c r="N86" s="110">
        <f>Inputs!M35</f>
        <v>0</v>
      </c>
      <c r="O86" s="110">
        <f>Inputs!N35</f>
        <v>0</v>
      </c>
      <c r="P86" s="110">
        <f>Inputs!O35</f>
        <v>0</v>
      </c>
      <c r="Q86" s="110">
        <f>Inputs!P35</f>
        <v>0</v>
      </c>
      <c r="R86" s="110">
        <f>Inputs!Q35</f>
        <v>0</v>
      </c>
      <c r="S86" s="110">
        <f>Inputs!R35</f>
        <v>0</v>
      </c>
    </row>
  </sheetData>
  <mergeCells count="4">
    <mergeCell ref="C4:D4"/>
    <mergeCell ref="C5:D5"/>
    <mergeCell ref="T34:T41"/>
    <mergeCell ref="T42:T51"/>
  </mergeCells>
  <pageMargins left="0.25" right="0.25" top="0.75" bottom="0.75" header="0.3" footer="0.3"/>
  <pageSetup paperSize="9" scale="46" fitToHeight="0" orientation="landscape" r:id="rId1"/>
  <headerFooter>
    <oddHeader>&amp;R&amp;D &amp;T</oddHeader>
    <oddFooter>&amp;L&amp;F&amp;C&amp;A&amp;R&amp;P</oddFooter>
  </headerFooter>
  <rowBreaks count="1" manualBreakCount="1">
    <brk id="73" max="20"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3E263-202A-4C81-9174-4AEF47503195}">
  <sheetPr codeName="Sheet14">
    <tabColor rgb="FF92D050"/>
    <pageSetUpPr fitToPage="1"/>
  </sheetPr>
  <dimension ref="A1:I59"/>
  <sheetViews>
    <sheetView showGridLines="0" view="pageBreakPreview" zoomScaleNormal="100" zoomScaleSheetLayoutView="100" workbookViewId="0"/>
  </sheetViews>
  <sheetFormatPr defaultColWidth="9" defaultRowHeight="15" customHeight="1" x14ac:dyDescent="0.25"/>
  <cols>
    <col min="1" max="1" width="14.7109375" customWidth="1"/>
    <col min="2" max="2" width="33.140625" bestFit="1" customWidth="1"/>
    <col min="3" max="3" width="22.85546875" customWidth="1"/>
    <col min="4" max="4" width="18.5703125" customWidth="1"/>
    <col min="5" max="5" width="16.140625" customWidth="1"/>
    <col min="6" max="6" width="13.5703125" customWidth="1"/>
    <col min="7" max="7" width="10.140625" customWidth="1"/>
    <col min="8" max="8" width="14.85546875" customWidth="1"/>
    <col min="9" max="9" width="8.42578125" bestFit="1" customWidth="1"/>
    <col min="10" max="10" width="2.7109375" customWidth="1"/>
  </cols>
  <sheetData>
    <row r="1" spans="1:9" ht="26.25" x14ac:dyDescent="0.4">
      <c r="A1" s="349" t="s">
        <v>248</v>
      </c>
      <c r="C1" s="357"/>
    </row>
    <row r="2" spans="1:9" x14ac:dyDescent="0.25">
      <c r="B2" s="357" t="s">
        <v>249</v>
      </c>
    </row>
    <row r="3" spans="1:9" ht="30" customHeight="1" x14ac:dyDescent="0.35">
      <c r="A3" s="348"/>
      <c r="I3" s="354"/>
    </row>
    <row r="4" spans="1:9" x14ac:dyDescent="0.25"/>
    <row r="5" spans="1:9" ht="18.75" x14ac:dyDescent="0.3">
      <c r="A5" s="345" t="s">
        <v>245</v>
      </c>
      <c r="B5" s="345" t="s">
        <v>277</v>
      </c>
    </row>
    <row r="6" spans="1:9" ht="26.25" customHeight="1" x14ac:dyDescent="0.25">
      <c r="B6" s="344" t="s">
        <v>287</v>
      </c>
      <c r="C6" s="347" t="str">
        <f>Outputs!A11</f>
        <v>Starting price for applicable X factor</v>
      </c>
      <c r="D6" s="347" t="str">
        <f>Inputs!A35</f>
        <v>Alternative X factor</v>
      </c>
    </row>
    <row r="7" spans="1:9" x14ac:dyDescent="0.25">
      <c r="B7" s="108" t="str">
        <f t="array" ref="B7:B17">TRANSPOSE(Outputs!C6:M6)</f>
        <v>Alpine Energy</v>
      </c>
      <c r="C7" s="355">
        <f t="array" ref="C7:C17">TRANSPOSE(Outputs!C11:M11)</f>
        <v>42652.594084747587</v>
      </c>
      <c r="D7" s="364">
        <f t="array" ref="D7:D17">TRANSPOSE(Inputs!B35:L35)</f>
        <v>0</v>
      </c>
    </row>
    <row r="8" spans="1:9" x14ac:dyDescent="0.25">
      <c r="B8" s="108" t="str">
        <v>Aurora Energy</v>
      </c>
      <c r="C8" s="355">
        <v>87334.541934299879</v>
      </c>
      <c r="D8" s="364">
        <v>0</v>
      </c>
    </row>
    <row r="9" spans="1:9" x14ac:dyDescent="0.25">
      <c r="B9" s="108" t="str">
        <v>Centralines</v>
      </c>
      <c r="C9" s="355">
        <v>9366.9935780126234</v>
      </c>
      <c r="D9" s="364">
        <v>0</v>
      </c>
    </row>
    <row r="10" spans="1:9" x14ac:dyDescent="0.25">
      <c r="B10" s="108" t="str">
        <v>EA Networks</v>
      </c>
      <c r="C10" s="355">
        <v>33258.712663227125</v>
      </c>
      <c r="D10" s="364">
        <v>0</v>
      </c>
    </row>
    <row r="11" spans="1:9" x14ac:dyDescent="0.25">
      <c r="B11" s="108" t="str">
        <v>Eastland Network</v>
      </c>
      <c r="C11" s="355">
        <v>24028.436099748465</v>
      </c>
      <c r="D11" s="364">
        <v>0</v>
      </c>
    </row>
    <row r="12" spans="1:9" x14ac:dyDescent="0.25">
      <c r="B12" s="108" t="str">
        <v>Electricity Invercargill</v>
      </c>
      <c r="C12" s="355">
        <v>12257.510432166828</v>
      </c>
      <c r="D12" s="364">
        <v>0</v>
      </c>
    </row>
    <row r="13" spans="1:9" x14ac:dyDescent="0.25">
      <c r="B13" s="108" t="str">
        <v>Horizon Energy</v>
      </c>
      <c r="C13" s="355">
        <v>23912.123990469623</v>
      </c>
      <c r="D13" s="364">
        <v>0</v>
      </c>
    </row>
    <row r="14" spans="1:9" x14ac:dyDescent="0.25">
      <c r="B14" s="108" t="str">
        <v>Nelson Electricity</v>
      </c>
      <c r="C14" s="355">
        <v>5501.7672347113685</v>
      </c>
      <c r="D14" s="364">
        <v>0</v>
      </c>
    </row>
    <row r="15" spans="1:9" x14ac:dyDescent="0.25">
      <c r="B15" s="108" t="str">
        <v>Network Tasman</v>
      </c>
      <c r="C15" s="355">
        <v>26452.460342221599</v>
      </c>
      <c r="D15" s="364">
        <v>0</v>
      </c>
    </row>
    <row r="16" spans="1:9" x14ac:dyDescent="0.25">
      <c r="B16" s="108" t="str">
        <v>Orion NZ</v>
      </c>
      <c r="C16" s="355">
        <v>158497.53846888477</v>
      </c>
      <c r="D16" s="364">
        <v>0</v>
      </c>
    </row>
    <row r="17" spans="1:8" ht="15.75" thickBot="1" x14ac:dyDescent="0.3">
      <c r="B17" s="125" t="str">
        <v>OtagoNet</v>
      </c>
      <c r="C17" s="361">
        <v>25779.342298051128</v>
      </c>
      <c r="D17" s="365">
        <v>0</v>
      </c>
    </row>
    <row r="18" spans="1:8" x14ac:dyDescent="0.25">
      <c r="B18" s="362" t="str">
        <f t="array" ref="B18:B21">TRANSPOSE(Outputs!O6:R6)</f>
        <v>The Lines Company</v>
      </c>
      <c r="C18" s="363">
        <f t="array" ref="C18:C21">TRANSPOSE(Outputs!O11:R11)</f>
        <v>34707.869062223712</v>
      </c>
      <c r="D18" s="366">
        <f t="array" ref="D18:D21">TRANSPOSE(Inputs!N35:Q35)</f>
        <v>0</v>
      </c>
    </row>
    <row r="19" spans="1:8" x14ac:dyDescent="0.25">
      <c r="B19" s="108" t="str">
        <v>Top Energy</v>
      </c>
      <c r="C19" s="355">
        <v>38014.531549069543</v>
      </c>
      <c r="D19" s="364">
        <v>0</v>
      </c>
    </row>
    <row r="20" spans="1:8" x14ac:dyDescent="0.25">
      <c r="B20" s="108" t="str">
        <v>Unison Networks</v>
      </c>
      <c r="C20" s="355">
        <v>100019.29918800581</v>
      </c>
      <c r="D20" s="364">
        <v>0</v>
      </c>
    </row>
    <row r="21" spans="1:8" x14ac:dyDescent="0.25">
      <c r="B21" s="108" t="str">
        <v>Vector Lines</v>
      </c>
      <c r="C21" s="355">
        <v>388707.0762403229</v>
      </c>
      <c r="D21" s="364">
        <v>0</v>
      </c>
    </row>
    <row r="22" spans="1:8" x14ac:dyDescent="0.25"/>
    <row r="23" spans="1:8" ht="21" x14ac:dyDescent="0.35">
      <c r="A23" s="385" t="s">
        <v>290</v>
      </c>
      <c r="B23" s="385" t="s">
        <v>286</v>
      </c>
      <c r="E23" s="346"/>
    </row>
    <row r="24" spans="1:8" ht="57" customHeight="1" x14ac:dyDescent="0.25">
      <c r="B24" s="344" t="s">
        <v>287</v>
      </c>
      <c r="C24" s="344" t="str">
        <f>Outputs!$A12</f>
        <v>PV at 1 Apr 2020 of MAR before tax over the regulatory period (Applicable X)</v>
      </c>
      <c r="D24" s="344" t="str">
        <f>Outputs!$A18</f>
        <v>MAR (applicable X factor) 2021</v>
      </c>
      <c r="E24" s="344" t="str">
        <f>Outputs!$A19</f>
        <v>MAR (applicable X factor) 2022</v>
      </c>
      <c r="F24" s="344" t="str">
        <f>Outputs!$A20</f>
        <v>MAR (applicable X factor) 2023</v>
      </c>
      <c r="G24" s="344" t="str">
        <f>Outputs!$A21</f>
        <v>MAR (applicable X factor) 2024</v>
      </c>
      <c r="H24" s="344" t="str">
        <f>Outputs!$A22</f>
        <v>MAR (applicable X factor) 2025</v>
      </c>
    </row>
    <row r="25" spans="1:8" x14ac:dyDescent="0.25">
      <c r="B25" s="108" t="str">
        <f>B7</f>
        <v>Alpine Energy</v>
      </c>
      <c r="C25" s="355">
        <f t="array" ref="C25:C35">TRANSPOSE(Outputs!C12:M12)</f>
        <v>197663.65837135509</v>
      </c>
      <c r="D25" s="355">
        <f t="array" ref="D25:H35">TRANSPOSE(Outputs!C18:M22)</f>
        <v>42652.594084747587</v>
      </c>
      <c r="E25" s="355">
        <v>43484.409862260109</v>
      </c>
      <c r="F25" s="355">
        <v>44364.884757733031</v>
      </c>
      <c r="G25" s="355">
        <v>45252.18245288769</v>
      </c>
      <c r="H25" s="355">
        <v>46157.226101945445</v>
      </c>
    </row>
    <row r="26" spans="1:8" ht="18.75" x14ac:dyDescent="0.3">
      <c r="A26" s="345"/>
      <c r="B26" s="108" t="str">
        <f t="shared" ref="B26:B39" si="0">B8</f>
        <v>Aurora Energy</v>
      </c>
      <c r="C26" s="355">
        <v>404731.89102215419</v>
      </c>
      <c r="D26" s="355">
        <v>87334.541934299879</v>
      </c>
      <c r="E26" s="355">
        <v>89037.750178995091</v>
      </c>
      <c r="F26" s="355">
        <v>90840.591795802538</v>
      </c>
      <c r="G26" s="355">
        <v>92657.403631718582</v>
      </c>
      <c r="H26" s="355">
        <v>94510.551704352954</v>
      </c>
    </row>
    <row r="27" spans="1:8" x14ac:dyDescent="0.25">
      <c r="B27" s="108" t="str">
        <f t="shared" si="0"/>
        <v>Centralines</v>
      </c>
      <c r="C27" s="355">
        <v>43409.181980635003</v>
      </c>
      <c r="D27" s="355">
        <v>9366.9935780126234</v>
      </c>
      <c r="E27" s="355">
        <v>9549.6697601591986</v>
      </c>
      <c r="F27" s="355">
        <v>9743.0320366741798</v>
      </c>
      <c r="G27" s="355">
        <v>9937.8926774076626</v>
      </c>
      <c r="H27" s="355">
        <v>10136.650530955818</v>
      </c>
    </row>
    <row r="28" spans="1:8" x14ac:dyDescent="0.25">
      <c r="B28" s="108" t="str">
        <f t="shared" si="0"/>
        <v>EA Networks</v>
      </c>
      <c r="C28" s="355">
        <v>154129.87085083392</v>
      </c>
      <c r="D28" s="355">
        <v>33258.712663227125</v>
      </c>
      <c r="E28" s="355">
        <v>33907.327888787833</v>
      </c>
      <c r="F28" s="355">
        <v>34593.885463633924</v>
      </c>
      <c r="G28" s="355">
        <v>35285.763172906605</v>
      </c>
      <c r="H28" s="355">
        <v>35991.478436364734</v>
      </c>
    </row>
    <row r="29" spans="1:8" x14ac:dyDescent="0.25">
      <c r="B29" s="108" t="str">
        <f t="shared" si="0"/>
        <v>Eastland Network</v>
      </c>
      <c r="C29" s="355">
        <v>111354.27249703996</v>
      </c>
      <c r="D29" s="355">
        <v>24028.436099748465</v>
      </c>
      <c r="E29" s="355">
        <v>24497.041414046795</v>
      </c>
      <c r="F29" s="355">
        <v>24993.058953361466</v>
      </c>
      <c r="G29" s="355">
        <v>25492.920132428691</v>
      </c>
      <c r="H29" s="355">
        <v>26002.778535077268</v>
      </c>
    </row>
    <row r="30" spans="1:8" x14ac:dyDescent="0.25">
      <c r="B30" s="108" t="str">
        <f t="shared" si="0"/>
        <v>Electricity Invercargill</v>
      </c>
      <c r="C30" s="355">
        <v>56804.61895783151</v>
      </c>
      <c r="D30" s="355">
        <v>12257.510432166828</v>
      </c>
      <c r="E30" s="355">
        <v>12496.55780523497</v>
      </c>
      <c r="F30" s="355">
        <v>12749.588844685386</v>
      </c>
      <c r="G30" s="355">
        <v>13004.580621579093</v>
      </c>
      <c r="H30" s="355">
        <v>13264.672234010673</v>
      </c>
    </row>
    <row r="31" spans="1:8" x14ac:dyDescent="0.25">
      <c r="B31" s="108" t="str">
        <f t="shared" si="0"/>
        <v>Horizon Energy</v>
      </c>
      <c r="C31" s="355">
        <v>110815.25072060908</v>
      </c>
      <c r="D31" s="355">
        <v>23912.123990469623</v>
      </c>
      <c r="E31" s="355">
        <v>24378.460972684286</v>
      </c>
      <c r="F31" s="355">
        <v>24872.077488228726</v>
      </c>
      <c r="G31" s="355">
        <v>25369.519037993294</v>
      </c>
      <c r="H31" s="355">
        <v>25876.909418753163</v>
      </c>
    </row>
    <row r="32" spans="1:8" x14ac:dyDescent="0.25">
      <c r="B32" s="108" t="str">
        <f t="shared" si="0"/>
        <v>Nelson Electricity</v>
      </c>
      <c r="C32" s="355">
        <v>25496.677575106482</v>
      </c>
      <c r="D32" s="355">
        <v>5501.7672347113685</v>
      </c>
      <c r="E32" s="355">
        <v>5609.0633297845379</v>
      </c>
      <c r="F32" s="355">
        <v>5722.6359748919804</v>
      </c>
      <c r="G32" s="355">
        <v>5837.0886943898195</v>
      </c>
      <c r="H32" s="355">
        <v>5953.8304682776161</v>
      </c>
    </row>
    <row r="33" spans="1:9" x14ac:dyDescent="0.25">
      <c r="B33" s="108" t="str">
        <f t="shared" si="0"/>
        <v>Network Tasman</v>
      </c>
      <c r="C33" s="355">
        <v>122587.85652703056</v>
      </c>
      <c r="D33" s="355">
        <v>26452.460342221599</v>
      </c>
      <c r="E33" s="355">
        <v>26968.339255071889</v>
      </c>
      <c r="F33" s="355">
        <v>27514.395778821465</v>
      </c>
      <c r="G33" s="355">
        <v>28064.683694397896</v>
      </c>
      <c r="H33" s="355">
        <v>28625.977368285854</v>
      </c>
    </row>
    <row r="34" spans="1:9" x14ac:dyDescent="0.25">
      <c r="B34" s="108" t="str">
        <f t="shared" si="0"/>
        <v>Orion NZ</v>
      </c>
      <c r="C34" s="355">
        <v>734520.4663136201</v>
      </c>
      <c r="D34" s="355">
        <v>158497.53846888477</v>
      </c>
      <c r="E34" s="355">
        <v>161588.57562675045</v>
      </c>
      <c r="F34" s="355">
        <v>164860.43063605714</v>
      </c>
      <c r="G34" s="355">
        <v>168157.63924877826</v>
      </c>
      <c r="H34" s="355">
        <v>171520.79203375385</v>
      </c>
    </row>
    <row r="35" spans="1:9" ht="15.75" thickBot="1" x14ac:dyDescent="0.3">
      <c r="B35" s="125" t="str">
        <f t="shared" si="0"/>
        <v>OtagoNet</v>
      </c>
      <c r="C35" s="361">
        <v>119468.4454341872</v>
      </c>
      <c r="D35" s="361">
        <v>25779.342298051128</v>
      </c>
      <c r="E35" s="361">
        <v>26282.093985669657</v>
      </c>
      <c r="F35" s="361">
        <v>26814.255374731667</v>
      </c>
      <c r="G35" s="361">
        <v>27350.540482226294</v>
      </c>
      <c r="H35" s="361">
        <v>27897.551291870823</v>
      </c>
    </row>
    <row r="36" spans="1:9" x14ac:dyDescent="0.25">
      <c r="B36" s="362" t="str">
        <f t="shared" si="0"/>
        <v>The Lines Company</v>
      </c>
      <c r="C36" s="363">
        <f t="array" ref="C36:C39">TRANSPOSE(Outputs!O12:R12)</f>
        <v>160845.65359569533</v>
      </c>
      <c r="D36" s="363">
        <f t="array" ref="D36:H39">TRANSPOSE(Outputs!O18:R22)</f>
        <v>34707.869062223712</v>
      </c>
      <c r="E36" s="363">
        <v>35384.74590194026</v>
      </c>
      <c r="F36" s="363">
        <v>36101.2183238504</v>
      </c>
      <c r="G36" s="363">
        <v>36823.242690327403</v>
      </c>
      <c r="H36" s="363">
        <v>37559.707544133955</v>
      </c>
    </row>
    <row r="37" spans="1:9" x14ac:dyDescent="0.25">
      <c r="B37" s="108" t="str">
        <f t="shared" si="0"/>
        <v>Top Energy</v>
      </c>
      <c r="C37" s="355">
        <v>176169.62200077286</v>
      </c>
      <c r="D37" s="355">
        <v>38014.531549069543</v>
      </c>
      <c r="E37" s="355">
        <v>38755.89529952361</v>
      </c>
      <c r="F37" s="355">
        <v>39540.626953256447</v>
      </c>
      <c r="G37" s="355">
        <v>40331.439492321573</v>
      </c>
      <c r="H37" s="355">
        <v>41138.068282168002</v>
      </c>
    </row>
    <row r="38" spans="1:9" x14ac:dyDescent="0.25">
      <c r="B38" s="108" t="str">
        <f t="shared" si="0"/>
        <v>Unison Networks</v>
      </c>
      <c r="C38" s="355">
        <v>463516.48731981998</v>
      </c>
      <c r="D38" s="355">
        <v>100019.29918800581</v>
      </c>
      <c r="E38" s="355">
        <v>101969.88702224212</v>
      </c>
      <c r="F38" s="355">
        <v>104034.57930855082</v>
      </c>
      <c r="G38" s="355">
        <v>106115.27089472182</v>
      </c>
      <c r="H38" s="355">
        <v>108237.57631261626</v>
      </c>
    </row>
    <row r="39" spans="1:9" x14ac:dyDescent="0.25">
      <c r="B39" s="108" t="str">
        <f t="shared" si="0"/>
        <v>Vector Lines</v>
      </c>
      <c r="C39" s="355">
        <v>1801373.7352488665</v>
      </c>
      <c r="D39" s="355">
        <v>388707.0762403229</v>
      </c>
      <c r="E39" s="355">
        <v>396287.68618411728</v>
      </c>
      <c r="F39" s="355">
        <v>404311.74262584897</v>
      </c>
      <c r="G39" s="355">
        <v>412397.97747836594</v>
      </c>
      <c r="H39" s="355">
        <v>420645.93702793325</v>
      </c>
    </row>
    <row r="40" spans="1:9" x14ac:dyDescent="0.25"/>
    <row r="41" spans="1:9" x14ac:dyDescent="0.25"/>
    <row r="42" spans="1:9" x14ac:dyDescent="0.25"/>
    <row r="43" spans="1:9" ht="18.75" x14ac:dyDescent="0.3">
      <c r="A43" s="345" t="s">
        <v>280</v>
      </c>
      <c r="B43" s="345" t="s">
        <v>278</v>
      </c>
    </row>
    <row r="44" spans="1:9" ht="29.25" customHeight="1" x14ac:dyDescent="0.25">
      <c r="B44" s="3" t="s">
        <v>287</v>
      </c>
      <c r="C44" s="356" t="str">
        <f t="array" ref="C44:I44">TRANSPOSE(Outputs!$A$55:$A$61)</f>
        <v>2018/19</v>
      </c>
      <c r="D44" s="356" t="str">
        <v>2019/20</v>
      </c>
      <c r="E44" s="356" t="str">
        <v>2020/21</v>
      </c>
      <c r="F44" s="356" t="str">
        <v>2021/22</v>
      </c>
      <c r="G44" s="356" t="str">
        <v>2022/23</v>
      </c>
      <c r="H44" s="356" t="str">
        <v>2023/24</v>
      </c>
      <c r="I44" s="356" t="str">
        <v>2024/25</v>
      </c>
    </row>
    <row r="45" spans="1:9" x14ac:dyDescent="0.25">
      <c r="B45" s="108" t="str">
        <f>B7</f>
        <v>Alpine Energy</v>
      </c>
      <c r="C45" s="355">
        <f t="array" ref="C45:I55">TRANSPOSE(Outputs!C55:M61)</f>
        <v>0</v>
      </c>
      <c r="D45" s="355">
        <v>130.56285494152584</v>
      </c>
      <c r="E45" s="355">
        <v>133.04354918541483</v>
      </c>
      <c r="F45" s="355">
        <v>135.70442016912315</v>
      </c>
      <c r="G45" s="355">
        <v>138.41850857250563</v>
      </c>
      <c r="H45" s="355">
        <v>141.18687874395573</v>
      </c>
      <c r="I45" s="355">
        <v>144.01061631883488</v>
      </c>
    </row>
    <row r="46" spans="1:9" x14ac:dyDescent="0.25">
      <c r="B46" s="108" t="str">
        <f t="shared" ref="B46:B59" si="1">B8</f>
        <v>Aurora Energy</v>
      </c>
      <c r="C46" s="355">
        <v>853.06700000000001</v>
      </c>
      <c r="D46" s="355">
        <v>291.1814713869436</v>
      </c>
      <c r="E46" s="355">
        <v>296.71391934329552</v>
      </c>
      <c r="F46" s="355">
        <v>302.64819773016143</v>
      </c>
      <c r="G46" s="355">
        <v>308.70116168476471</v>
      </c>
      <c r="H46" s="355">
        <v>314.87518491845998</v>
      </c>
      <c r="I46" s="355">
        <v>321.17268861682925</v>
      </c>
    </row>
    <row r="47" spans="1:9" x14ac:dyDescent="0.25">
      <c r="B47" s="108" t="str">
        <f t="shared" si="1"/>
        <v>Centralines</v>
      </c>
      <c r="C47" s="355">
        <v>38</v>
      </c>
      <c r="D47" s="355">
        <v>28.185792018269709</v>
      </c>
      <c r="E47" s="355">
        <v>28.721322066616835</v>
      </c>
      <c r="F47" s="355">
        <v>29.295748507949174</v>
      </c>
      <c r="G47" s="355">
        <v>29.881663478108159</v>
      </c>
      <c r="H47" s="355">
        <v>30.479296747670322</v>
      </c>
      <c r="I47" s="355">
        <v>31.088882682623733</v>
      </c>
    </row>
    <row r="48" spans="1:9" x14ac:dyDescent="0.25">
      <c r="B48" s="108" t="str">
        <f t="shared" si="1"/>
        <v>EA Networks</v>
      </c>
      <c r="C48" s="355">
        <v>773.18725158335349</v>
      </c>
      <c r="D48" s="355">
        <v>1081.6181052012112</v>
      </c>
      <c r="E48" s="355">
        <v>1102.1688492000342</v>
      </c>
      <c r="F48" s="355">
        <v>1124.212226184035</v>
      </c>
      <c r="G48" s="355">
        <v>1146.6964707077157</v>
      </c>
      <c r="H48" s="355">
        <v>1169.63040012187</v>
      </c>
      <c r="I48" s="355">
        <v>1193.0230081243076</v>
      </c>
    </row>
    <row r="49" spans="2:9" x14ac:dyDescent="0.25">
      <c r="B49" s="108" t="str">
        <f t="shared" si="1"/>
        <v>Eastland Network</v>
      </c>
      <c r="C49" s="355">
        <v>162.02709496968251</v>
      </c>
      <c r="D49" s="355">
        <v>178.47885662895501</v>
      </c>
      <c r="E49" s="355">
        <v>181.86995490490517</v>
      </c>
      <c r="F49" s="355">
        <v>185.50735400300329</v>
      </c>
      <c r="G49" s="355">
        <v>189.21750108306335</v>
      </c>
      <c r="H49" s="355">
        <v>193.00185110472464</v>
      </c>
      <c r="I49" s="355">
        <v>196.86188812681914</v>
      </c>
    </row>
    <row r="50" spans="2:9" x14ac:dyDescent="0.25">
      <c r="B50" s="108" t="str">
        <f t="shared" si="1"/>
        <v>Electricity Invercargill</v>
      </c>
      <c r="C50" s="355">
        <v>125.5172148877932</v>
      </c>
      <c r="D50" s="355">
        <v>122.54430261356083</v>
      </c>
      <c r="E50" s="355">
        <v>124.87264436321848</v>
      </c>
      <c r="F50" s="355">
        <v>127.37009725048287</v>
      </c>
      <c r="G50" s="355">
        <v>129.91749919549252</v>
      </c>
      <c r="H50" s="355">
        <v>132.51584917940238</v>
      </c>
      <c r="I50" s="355">
        <v>135.16616616299044</v>
      </c>
    </row>
    <row r="51" spans="2:9" x14ac:dyDescent="0.25">
      <c r="B51" s="108" t="str">
        <f t="shared" si="1"/>
        <v>Horizon Energy</v>
      </c>
      <c r="C51" s="355">
        <v>142.4</v>
      </c>
      <c r="D51" s="355">
        <v>279.52838509019517</v>
      </c>
      <c r="E51" s="355">
        <v>284.8394244069089</v>
      </c>
      <c r="F51" s="355">
        <v>290.53621289504707</v>
      </c>
      <c r="G51" s="355">
        <v>296.34693715294804</v>
      </c>
      <c r="H51" s="355">
        <v>302.27387589600698</v>
      </c>
      <c r="I51" s="355">
        <v>308.31935341392716</v>
      </c>
    </row>
    <row r="52" spans="2:9" x14ac:dyDescent="0.25">
      <c r="B52" s="108" t="str">
        <f t="shared" si="1"/>
        <v>Nelson Electricity</v>
      </c>
      <c r="C52" s="355">
        <v>0</v>
      </c>
      <c r="D52" s="355">
        <v>69.673769697336382</v>
      </c>
      <c r="E52" s="355">
        <v>70.997571321585767</v>
      </c>
      <c r="F52" s="355">
        <v>72.41752274801749</v>
      </c>
      <c r="G52" s="355">
        <v>73.865873202977852</v>
      </c>
      <c r="H52" s="355">
        <v>75.343190667037405</v>
      </c>
      <c r="I52" s="355">
        <v>76.850054480378162</v>
      </c>
    </row>
    <row r="53" spans="2:9" x14ac:dyDescent="0.25">
      <c r="B53" s="108" t="str">
        <f t="shared" si="1"/>
        <v>Network Tasman</v>
      </c>
      <c r="C53" s="355">
        <v>393</v>
      </c>
      <c r="D53" s="355">
        <v>549.03917777641948</v>
      </c>
      <c r="E53" s="355">
        <v>559.47092215417149</v>
      </c>
      <c r="F53" s="355">
        <v>570.66034059725496</v>
      </c>
      <c r="G53" s="355">
        <v>582.07354740920016</v>
      </c>
      <c r="H53" s="355">
        <v>593.71501835738411</v>
      </c>
      <c r="I53" s="355">
        <v>605.58931872453184</v>
      </c>
    </row>
    <row r="54" spans="2:9" x14ac:dyDescent="0.25">
      <c r="B54" s="108" t="str">
        <f t="shared" si="1"/>
        <v>Orion NZ</v>
      </c>
      <c r="C54" s="355">
        <v>1377.9363699999999</v>
      </c>
      <c r="D54" s="355">
        <v>1719.4553983460369</v>
      </c>
      <c r="E54" s="355">
        <v>1752.1250509146116</v>
      </c>
      <c r="F54" s="355">
        <v>1787.167551932904</v>
      </c>
      <c r="G54" s="355">
        <v>1822.9109029715623</v>
      </c>
      <c r="H54" s="355">
        <v>1859.3691210309935</v>
      </c>
      <c r="I54" s="355">
        <v>1896.5565034516135</v>
      </c>
    </row>
    <row r="55" spans="2:9" ht="15.75" thickBot="1" x14ac:dyDescent="0.3">
      <c r="B55" s="125" t="str">
        <f t="shared" si="1"/>
        <v>OtagoNet</v>
      </c>
      <c r="C55" s="361">
        <v>79.501966691335895</v>
      </c>
      <c r="D55" s="361">
        <v>286.71673089558186</v>
      </c>
      <c r="E55" s="361">
        <v>292.16434878259787</v>
      </c>
      <c r="F55" s="361">
        <v>298.00763575824988</v>
      </c>
      <c r="G55" s="361">
        <v>303.96778847341488</v>
      </c>
      <c r="H55" s="361">
        <v>310.04714424288318</v>
      </c>
      <c r="I55" s="361">
        <v>316.24808712774086</v>
      </c>
    </row>
    <row r="56" spans="2:9" x14ac:dyDescent="0.25">
      <c r="B56" s="362" t="str">
        <f t="shared" si="1"/>
        <v>The Lines Company</v>
      </c>
      <c r="C56" s="363">
        <f t="array" ref="C56:I59">TRANSPOSE(Outputs!O55:R61)</f>
        <v>346.58528799999999</v>
      </c>
      <c r="D56" s="363">
        <v>506.71221055210697</v>
      </c>
      <c r="E56" s="363">
        <v>516.33974255259704</v>
      </c>
      <c r="F56" s="363">
        <v>526.66653740364904</v>
      </c>
      <c r="G56" s="363">
        <v>537.19986815172206</v>
      </c>
      <c r="H56" s="363">
        <v>547.94386551475645</v>
      </c>
      <c r="I56" s="363">
        <v>558.90274282505163</v>
      </c>
    </row>
    <row r="57" spans="2:9" x14ac:dyDescent="0.25">
      <c r="B57" s="108" t="str">
        <f t="shared" si="1"/>
        <v>Top Energy</v>
      </c>
      <c r="C57" s="355">
        <v>15.95</v>
      </c>
      <c r="D57" s="355">
        <v>27.481768532562345</v>
      </c>
      <c r="E57" s="355">
        <v>28.00392213468103</v>
      </c>
      <c r="F57" s="355">
        <v>28.564000577374653</v>
      </c>
      <c r="G57" s="355">
        <v>29.135280588922146</v>
      </c>
      <c r="H57" s="355">
        <v>29.71798620070059</v>
      </c>
      <c r="I57" s="355">
        <v>30.312345924714606</v>
      </c>
    </row>
    <row r="58" spans="2:9" x14ac:dyDescent="0.25">
      <c r="B58" s="108" t="str">
        <f t="shared" si="1"/>
        <v>Unison Networks</v>
      </c>
      <c r="C58" s="355">
        <v>1812</v>
      </c>
      <c r="D58" s="355">
        <v>2627.6108777379654</v>
      </c>
      <c r="E58" s="355">
        <v>2677.535484414987</v>
      </c>
      <c r="F58" s="355">
        <v>2731.0861941032867</v>
      </c>
      <c r="G58" s="355">
        <v>2785.7079179853531</v>
      </c>
      <c r="H58" s="355">
        <v>2841.4220763450598</v>
      </c>
      <c r="I58" s="355">
        <v>2898.2505178719616</v>
      </c>
    </row>
    <row r="59" spans="2:9" x14ac:dyDescent="0.25">
      <c r="B59" s="108" t="str">
        <f t="shared" si="1"/>
        <v>Vector Lines</v>
      </c>
      <c r="C59" s="355">
        <v>7412</v>
      </c>
      <c r="D59" s="355">
        <v>10769.994983532757</v>
      </c>
      <c r="E59" s="355">
        <v>10974.62488821988</v>
      </c>
      <c r="F59" s="355">
        <v>11194.117385984278</v>
      </c>
      <c r="G59" s="355">
        <v>11417.999733703964</v>
      </c>
      <c r="H59" s="355">
        <v>11646.359728378044</v>
      </c>
      <c r="I59" s="355">
        <v>11879.286922945606</v>
      </c>
    </row>
  </sheetData>
  <sheetProtection formatColumns="0" formatRows="0"/>
  <pageMargins left="0.70866141732283472" right="0.70866141732283472" top="0.74803149606299213" bottom="0.74803149606299213" header="0.31496062992125984" footer="0.31496062992125984"/>
  <pageSetup paperSize="9" scale="56" fitToHeight="0" orientation="portrait" r:id="rId1"/>
  <headerFooter>
    <oddFooter>&amp;L&amp;F&amp;C&amp;A&amp;R&amp;P</oddFooter>
  </headerFooter>
  <rowBreaks count="1" manualBreakCount="1">
    <brk id="42"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C36"/>
  <sheetViews>
    <sheetView showGridLines="0" view="pageBreakPreview" zoomScaleNormal="100" zoomScaleSheetLayoutView="100" workbookViewId="0"/>
  </sheetViews>
  <sheetFormatPr defaultColWidth="9.140625" defaultRowHeight="15" customHeight="1" x14ac:dyDescent="0.25"/>
  <cols>
    <col min="2" max="2" width="19.85546875" customWidth="1"/>
    <col min="3" max="3" width="56" customWidth="1"/>
    <col min="4" max="4" width="2.7109375" customWidth="1"/>
    <col min="7" max="7" width="9.140625" customWidth="1"/>
    <col min="9" max="9" width="9.140625" customWidth="1"/>
  </cols>
  <sheetData>
    <row r="1" spans="1:3" ht="39.950000000000003" customHeight="1" x14ac:dyDescent="0.25">
      <c r="A1" s="55" t="s">
        <v>255</v>
      </c>
    </row>
    <row r="2" spans="1:3" x14ac:dyDescent="0.25"/>
    <row r="3" spans="1:3" ht="15.75" thickBot="1" x14ac:dyDescent="0.3">
      <c r="B3" s="128"/>
      <c r="C3" s="128"/>
    </row>
    <row r="4" spans="1:3" ht="15.75" x14ac:dyDescent="0.25">
      <c r="B4" s="388" t="s">
        <v>62</v>
      </c>
      <c r="C4" s="389" t="s">
        <v>61</v>
      </c>
    </row>
    <row r="5" spans="1:3" x14ac:dyDescent="0.25">
      <c r="B5" s="390" t="s">
        <v>0</v>
      </c>
      <c r="C5" s="391" t="s">
        <v>0</v>
      </c>
    </row>
    <row r="6" spans="1:3" x14ac:dyDescent="0.25">
      <c r="A6" s="290"/>
      <c r="B6" s="392"/>
      <c r="C6" s="393" t="s">
        <v>261</v>
      </c>
    </row>
    <row r="7" spans="1:3" x14ac:dyDescent="0.25">
      <c r="A7" s="290"/>
      <c r="B7" s="392"/>
      <c r="C7" s="393" t="s">
        <v>262</v>
      </c>
    </row>
    <row r="8" spans="1:3" x14ac:dyDescent="0.25">
      <c r="A8" s="290"/>
      <c r="B8" s="387" t="s">
        <v>91</v>
      </c>
      <c r="C8" s="394" t="s">
        <v>258</v>
      </c>
    </row>
    <row r="9" spans="1:3" x14ac:dyDescent="0.25">
      <c r="B9" s="390" t="s">
        <v>144</v>
      </c>
      <c r="C9" s="391" t="s">
        <v>29</v>
      </c>
    </row>
    <row r="10" spans="1:3" x14ac:dyDescent="0.25">
      <c r="B10" s="392"/>
      <c r="C10" s="393" t="s">
        <v>0</v>
      </c>
    </row>
    <row r="11" spans="1:3" x14ac:dyDescent="0.25">
      <c r="B11" s="392"/>
      <c r="C11" s="393" t="s">
        <v>1</v>
      </c>
    </row>
    <row r="12" spans="1:3" x14ac:dyDescent="0.25">
      <c r="B12" s="392"/>
      <c r="C12" s="393" t="s">
        <v>81</v>
      </c>
    </row>
    <row r="13" spans="1:3" x14ac:dyDescent="0.25">
      <c r="B13" s="392"/>
      <c r="C13" s="393" t="s">
        <v>118</v>
      </c>
    </row>
    <row r="14" spans="1:3" x14ac:dyDescent="0.25">
      <c r="B14" s="387" t="s">
        <v>87</v>
      </c>
      <c r="C14" s="394" t="s">
        <v>68</v>
      </c>
    </row>
    <row r="15" spans="1:3" x14ac:dyDescent="0.25">
      <c r="B15" s="395"/>
      <c r="C15" s="396" t="s">
        <v>0</v>
      </c>
    </row>
    <row r="16" spans="1:3" x14ac:dyDescent="0.25">
      <c r="B16" s="395"/>
      <c r="C16" s="396" t="s">
        <v>1</v>
      </c>
    </row>
    <row r="17" spans="2:3" x14ac:dyDescent="0.25">
      <c r="B17" s="395"/>
      <c r="C17" s="396" t="s">
        <v>81</v>
      </c>
    </row>
    <row r="18" spans="2:3" x14ac:dyDescent="0.25">
      <c r="B18" s="390" t="s">
        <v>88</v>
      </c>
      <c r="C18" s="391" t="s">
        <v>69</v>
      </c>
    </row>
    <row r="19" spans="2:3" x14ac:dyDescent="0.25">
      <c r="B19" s="392"/>
      <c r="C19" s="393" t="s">
        <v>0</v>
      </c>
    </row>
    <row r="20" spans="2:3" x14ac:dyDescent="0.25">
      <c r="B20" s="392"/>
      <c r="C20" s="393" t="s">
        <v>1</v>
      </c>
    </row>
    <row r="21" spans="2:3" x14ac:dyDescent="0.25">
      <c r="B21" s="392"/>
      <c r="C21" s="393" t="s">
        <v>81</v>
      </c>
    </row>
    <row r="22" spans="2:3" x14ac:dyDescent="0.25">
      <c r="B22" s="387" t="s">
        <v>59</v>
      </c>
      <c r="C22" s="394" t="s">
        <v>253</v>
      </c>
    </row>
    <row r="23" spans="2:3" x14ac:dyDescent="0.25">
      <c r="B23" s="395"/>
      <c r="C23" s="396" t="s">
        <v>0</v>
      </c>
    </row>
    <row r="24" spans="2:3" x14ac:dyDescent="0.25">
      <c r="B24" s="395"/>
      <c r="C24" s="396" t="s">
        <v>1</v>
      </c>
    </row>
    <row r="25" spans="2:3" x14ac:dyDescent="0.25">
      <c r="B25" s="395"/>
      <c r="C25" s="396" t="s">
        <v>81</v>
      </c>
    </row>
    <row r="26" spans="2:3" x14ac:dyDescent="0.25">
      <c r="B26" s="390" t="s">
        <v>92</v>
      </c>
      <c r="C26" s="391" t="s">
        <v>76</v>
      </c>
    </row>
    <row r="27" spans="2:3" x14ac:dyDescent="0.25">
      <c r="B27" s="392"/>
      <c r="C27" s="393" t="s">
        <v>0</v>
      </c>
    </row>
    <row r="28" spans="2:3" x14ac:dyDescent="0.25">
      <c r="B28" s="392"/>
      <c r="C28" s="393" t="s">
        <v>1</v>
      </c>
    </row>
    <row r="29" spans="2:3" x14ac:dyDescent="0.25">
      <c r="B29" s="392"/>
      <c r="C29" s="393" t="s">
        <v>81</v>
      </c>
    </row>
    <row r="30" spans="2:3" x14ac:dyDescent="0.25">
      <c r="B30" s="387" t="s">
        <v>190</v>
      </c>
      <c r="C30" s="394" t="s">
        <v>279</v>
      </c>
    </row>
    <row r="31" spans="2:3" x14ac:dyDescent="0.25">
      <c r="B31" s="395"/>
      <c r="C31" s="396" t="s">
        <v>0</v>
      </c>
    </row>
    <row r="32" spans="2:3" x14ac:dyDescent="0.25">
      <c r="B32" s="395"/>
      <c r="C32" s="396" t="s">
        <v>1</v>
      </c>
    </row>
    <row r="33" spans="2:3" x14ac:dyDescent="0.25">
      <c r="B33" s="395"/>
      <c r="C33" s="396" t="s">
        <v>81</v>
      </c>
    </row>
    <row r="34" spans="2:3" x14ac:dyDescent="0.25">
      <c r="B34" s="390" t="s">
        <v>81</v>
      </c>
      <c r="C34" s="391" t="s">
        <v>81</v>
      </c>
    </row>
    <row r="35" spans="2:3" x14ac:dyDescent="0.25">
      <c r="B35" s="392"/>
      <c r="C35" s="393" t="s">
        <v>81</v>
      </c>
    </row>
    <row r="36" spans="2:3" ht="15.75" thickBot="1" x14ac:dyDescent="0.3">
      <c r="B36" s="397" t="s">
        <v>275</v>
      </c>
      <c r="C36" s="398" t="s">
        <v>248</v>
      </c>
    </row>
  </sheetData>
  <sheetProtection formatColumns="0" formatRows="0"/>
  <hyperlinks>
    <hyperlink ref="C5" location="'Inputs'!$A$1" tooltip="Section title. Click once to follow" display="Inputs" xr:uid="{66EC7022-E628-4131-8FD8-18A6BADBA009}"/>
    <hyperlink ref="C6" location="'Inputs'!$A$3" tooltip="Section subtitle. Click once to follow" display="Inputs that are the same for all distributors" xr:uid="{03421D07-87BC-49B9-AF7F-A93AC58EC629}"/>
    <hyperlink ref="C7" location="'Inputs'!$A$19" tooltip="Section subtitle. Click once to follow" display="Inputs that are specific to individual distributors" xr:uid="{9E03FCC5-7B53-4A92-99AB-36A6265CB598}"/>
    <hyperlink ref="C8" location="'EDB data'!$A$1" tooltip="Section title. Click once to follow" display="Inputs for the selected distributor" xr:uid="{645C2B32-AF12-43BD-8EF4-69D527A252C9}"/>
    <hyperlink ref="C9" location="'TIMING'!$A$1" tooltip="Section title. Click once to follow" display="Intra-year timing" xr:uid="{A1382EA4-107F-4634-A7F9-11BFE455745C}"/>
    <hyperlink ref="C10" location="'TIMING'!$A$3" tooltip="Section subtitle. Click once to follow" display="Inputs" xr:uid="{8D3CCD81-8E0A-4D30-84DB-AA399BEBBEA8}"/>
    <hyperlink ref="C11" location="'TIMING'!$A$10" tooltip="Section subtitle. Click once to follow" display="Calculations" xr:uid="{09595473-5E90-4BA5-9231-6D88D3706D98}"/>
    <hyperlink ref="C12" location="'TIMING'!$A$21" tooltip="Section subtitle. Click once to follow" display="Outputs" xr:uid="{03E83B13-93C0-49EA-9751-8B21DED26D91}"/>
    <hyperlink ref="C13" location="'TIMING'!$A$27" tooltip="Section subtitle. Click once to follow" display="Check for timing of revenue receipt" xr:uid="{F5D3BDFC-38E9-406B-9CE1-7B87520A5894}"/>
    <hyperlink ref="C14" location="'RAB'!$A$1" tooltip="Section title. Click once to follow" display="Regulatory asset base" xr:uid="{8B0A9E9A-05F8-4504-90CA-3355FCA2F331}"/>
    <hyperlink ref="C15" location="'RAB'!$A$3" tooltip="Section subtitle. Click once to follow" display="Inputs" xr:uid="{EB287A8D-3E8D-4385-8C23-074C0031795C}"/>
    <hyperlink ref="C16" location="'RAB'!$A$13" tooltip="Section subtitle. Click once to follow" display="Calculations" xr:uid="{3136B3AB-3695-4D74-9599-5A6F4C53E415}"/>
    <hyperlink ref="C17" location="'RAB'!$A$87" tooltip="Section subtitle. Click once to follow" display="Outputs" xr:uid="{CF6D8CB5-3A73-45F7-906B-DB8B932CF0C5}"/>
    <hyperlink ref="C18" location="'TAX'!$A$1" tooltip="Section title. Click once to follow" display="Tax calculations" xr:uid="{9E68E226-DE39-4441-9C05-99938F3797F8}"/>
    <hyperlink ref="C19" location="'TAX'!$A$3" tooltip="Section subtitle. Click once to follow" display="Inputs" xr:uid="{86BDAE35-8AE3-410D-B1A2-C22FAFC8281A}"/>
    <hyperlink ref="C20" location="'TAX'!$A$22" tooltip="Section subtitle. Click once to follow" display="Calculations" xr:uid="{1DC5EC85-4E87-43E4-B6F1-950D4CACD93F}"/>
    <hyperlink ref="C21" location="'TAX'!$A$89" tooltip="Section subtitle. Click once to follow" display="Outputs" xr:uid="{C7A71BCD-37CD-440C-870A-94A23328CAB2}"/>
    <hyperlink ref="C22" location="'BBAR'!$A$1" tooltip="Section title. Click once to follow" display="Building block allowable revenue" xr:uid="{245DC532-343E-4C60-9E8E-ACDC7E8E283F}"/>
    <hyperlink ref="C23" location="'BBAR'!$A$3" tooltip="Section subtitle. Click once to follow" display="Inputs" xr:uid="{BB309485-4A72-4D01-AAC9-6C8C65196226}"/>
    <hyperlink ref="C24" location="'BBAR'!$A$21" tooltip="Section subtitle. Click once to follow" display="Calculations" xr:uid="{F5E40AF1-E599-44B2-BDC9-3E46963E83D5}"/>
    <hyperlink ref="C25" location="'BBAR'!$A$52" tooltip="Section subtitle. Click once to follow" display="Outputs" xr:uid="{4207272C-5134-4E37-A2C7-8D082BC2F1CD}"/>
    <hyperlink ref="C26" location="'MAR'!$A$1" tooltip="Section title. Click once to follow" display="Maximum allowable revenue" xr:uid="{36A7EDE7-A9B5-498D-B608-C15BDE946FC5}"/>
    <hyperlink ref="C27" location="'MAR'!$A$3" tooltip="Section subtitle. Click once to follow" display="Inputs" xr:uid="{FA9F1C90-8F99-4BEF-8F03-931ABBCE4344}"/>
    <hyperlink ref="C28" location="'MAR'!$A$13" tooltip="Section subtitle. Click once to follow" display="Calculations" xr:uid="{82102523-0077-4495-94B7-D97BC74312E8}"/>
    <hyperlink ref="C29" location="'MAR'!$A$44" tooltip="Section subtitle. Click once to follow" display="Outputs" xr:uid="{C8EE0AD1-74C7-4B9A-859C-4C44B6A41765}"/>
    <hyperlink ref="C30" location="'IRR'!$A$1" tooltip="Section title. Click once to follow" display="Internal rate of return" xr:uid="{473E09C2-42BA-4B8B-A2AD-049B4EB1C26C}"/>
    <hyperlink ref="C31" location="'IRR'!$A$3" tooltip="Section subtitle. Click once to follow" display="Inputs" xr:uid="{55B8C4CB-2D7B-481B-9F2A-B74FBD9E7E5C}"/>
    <hyperlink ref="C32" location="'IRR'!$A$19" tooltip="Section subtitle. Click once to follow" display="Calculations" xr:uid="{B84AC8AC-FD01-4EA1-B81E-33ADCFEB2600}"/>
    <hyperlink ref="C33" location="'IRR'!$A$53" tooltip="Section subtitle. Click once to follow" display="Outputs" xr:uid="{9184E3CA-7453-41C5-B36D-341EDBA6ED00}"/>
    <hyperlink ref="C34" location="'Outputs'!$A$1" tooltip="Section title. Click once to follow" display="Outputs" xr:uid="{067539A1-0D85-4735-A492-4889056C851B}"/>
    <hyperlink ref="C35" location="'Outputs'!$A$8" tooltip="Section subtitle. Click once to follow" display="Outputs" xr:uid="{30642340-9FBF-4B63-9E17-7EDE571FDCE5}"/>
    <hyperlink ref="C36" location="'Chartbook outputs'!$A$1" tooltip="Section title. Click once to follow" display="Outputs to the Chartbook" xr:uid="{DF141094-7F4C-488C-8CE8-0BB2CC4B3179}"/>
  </hyperlinks>
  <pageMargins left="0.70866141732283472" right="0.70866141732283472" top="0.74803149606299213" bottom="0.74803149606299213" header="0.31496062992125984" footer="0.31496062992125984"/>
  <pageSetup paperSize="9" scale="99" fitToHeight="0" orientation="portrait" r:id="rId1"/>
  <headerFooter>
    <oddHeader>&amp;R&amp;D &amp;T</oddHeader>
    <oddFooter>&amp;L&amp;F&amp;C&amp;A&amp;R&amp;P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11">
    <pageSetUpPr fitToPage="1"/>
  </sheetPr>
  <dimension ref="A1:F19"/>
  <sheetViews>
    <sheetView showGridLines="0" view="pageBreakPreview" zoomScaleNormal="100" zoomScaleSheetLayoutView="100" workbookViewId="0"/>
  </sheetViews>
  <sheetFormatPr defaultColWidth="9.140625" defaultRowHeight="15" customHeight="1" x14ac:dyDescent="0.25"/>
  <cols>
    <col min="1" max="1" width="4.42578125" customWidth="1"/>
    <col min="2" max="2" width="3.140625" customWidth="1"/>
    <col min="3" max="3" width="113.5703125" customWidth="1"/>
    <col min="4" max="6" width="26.7109375" customWidth="1"/>
    <col min="7" max="7" width="2.7109375" customWidth="1"/>
  </cols>
  <sheetData>
    <row r="1" spans="1:6" ht="39.950000000000003" customHeight="1" x14ac:dyDescent="0.4">
      <c r="A1" s="86" t="s">
        <v>254</v>
      </c>
    </row>
    <row r="2" spans="1:6" ht="15" customHeight="1" x14ac:dyDescent="0.4">
      <c r="A2" s="86"/>
      <c r="B2" s="357" t="s">
        <v>291</v>
      </c>
    </row>
    <row r="3" spans="1:6" ht="32.25" customHeight="1" x14ac:dyDescent="0.35">
      <c r="A3" s="89" t="s">
        <v>270</v>
      </c>
    </row>
    <row r="4" spans="1:6" ht="34.5" customHeight="1" x14ac:dyDescent="0.25">
      <c r="B4" s="430" t="s">
        <v>284</v>
      </c>
      <c r="C4" s="430"/>
      <c r="D4" s="430"/>
      <c r="E4" s="430"/>
      <c r="F4" s="430"/>
    </row>
    <row r="5" spans="1:6" ht="18.75" x14ac:dyDescent="0.3">
      <c r="B5" s="90" t="s">
        <v>293</v>
      </c>
      <c r="C5" s="91"/>
      <c r="D5" s="91"/>
    </row>
    <row r="6" spans="1:6" ht="15" customHeight="1" x14ac:dyDescent="0.25">
      <c r="B6" s="92">
        <v>1</v>
      </c>
      <c r="C6" s="430" t="s">
        <v>135</v>
      </c>
      <c r="D6" s="430"/>
      <c r="E6" s="430"/>
      <c r="F6" s="430"/>
    </row>
    <row r="7" spans="1:6" x14ac:dyDescent="0.25">
      <c r="B7" s="92">
        <v>2</v>
      </c>
      <c r="C7" s="430" t="s">
        <v>136</v>
      </c>
      <c r="D7" s="430"/>
      <c r="E7" s="430"/>
      <c r="F7" s="430"/>
    </row>
    <row r="8" spans="1:6" x14ac:dyDescent="0.25">
      <c r="B8" s="92">
        <v>3</v>
      </c>
      <c r="C8" s="430" t="s">
        <v>256</v>
      </c>
      <c r="D8" s="430"/>
      <c r="E8" s="430"/>
      <c r="F8" s="430"/>
    </row>
    <row r="9" spans="1:6" ht="15" customHeight="1" x14ac:dyDescent="0.25">
      <c r="B9" s="92">
        <v>5</v>
      </c>
      <c r="C9" s="430" t="s">
        <v>259</v>
      </c>
      <c r="D9" s="430"/>
      <c r="E9" s="430"/>
      <c r="F9" s="430"/>
    </row>
    <row r="10" spans="1:6" ht="18" customHeight="1" x14ac:dyDescent="0.25">
      <c r="B10" s="92">
        <v>6</v>
      </c>
      <c r="C10" s="430" t="s">
        <v>265</v>
      </c>
      <c r="D10" s="430"/>
      <c r="E10" s="430"/>
      <c r="F10" s="430"/>
    </row>
    <row r="11" spans="1:6" ht="104.25" customHeight="1" x14ac:dyDescent="0.25">
      <c r="C11" s="430" t="s">
        <v>260</v>
      </c>
      <c r="D11" s="430"/>
      <c r="E11" s="430"/>
      <c r="F11" s="430"/>
    </row>
    <row r="12" spans="1:6" x14ac:dyDescent="0.25">
      <c r="B12" s="92">
        <v>7</v>
      </c>
      <c r="C12" s="430" t="s">
        <v>266</v>
      </c>
      <c r="D12" s="430"/>
      <c r="E12" s="430"/>
      <c r="F12" s="430"/>
    </row>
    <row r="13" spans="1:6" ht="30" customHeight="1" x14ac:dyDescent="0.25">
      <c r="C13" s="430" t="s">
        <v>267</v>
      </c>
      <c r="D13" s="430"/>
      <c r="E13" s="430"/>
      <c r="F13" s="430"/>
    </row>
    <row r="14" spans="1:6" ht="30.75" customHeight="1" x14ac:dyDescent="0.25">
      <c r="B14" s="92">
        <v>8</v>
      </c>
      <c r="C14" s="430" t="s">
        <v>268</v>
      </c>
      <c r="D14" s="430"/>
      <c r="E14" s="430"/>
      <c r="F14" s="430"/>
    </row>
    <row r="15" spans="1:6" x14ac:dyDescent="0.25">
      <c r="B15" s="92">
        <v>9</v>
      </c>
      <c r="C15" t="s">
        <v>269</v>
      </c>
    </row>
    <row r="16" spans="1:6" x14ac:dyDescent="0.25">
      <c r="B16" s="92"/>
    </row>
    <row r="17" spans="2:6" ht="18.75" x14ac:dyDescent="0.3">
      <c r="B17" s="90" t="s">
        <v>271</v>
      </c>
    </row>
    <row r="18" spans="2:6" ht="15" customHeight="1" x14ac:dyDescent="0.25">
      <c r="C18" s="431" t="s">
        <v>292</v>
      </c>
      <c r="D18" s="432"/>
      <c r="E18" s="432"/>
      <c r="F18" s="432"/>
    </row>
    <row r="19" spans="2:6" ht="15" customHeight="1" x14ac:dyDescent="0.25">
      <c r="C19" s="432"/>
      <c r="D19" s="432"/>
      <c r="E19" s="432"/>
      <c r="F19" s="432"/>
    </row>
  </sheetData>
  <sheetProtection formatColumns="0" formatRows="0"/>
  <mergeCells count="11">
    <mergeCell ref="C18:F19"/>
    <mergeCell ref="C14:F14"/>
    <mergeCell ref="C10:F10"/>
    <mergeCell ref="C11:F11"/>
    <mergeCell ref="C12:F12"/>
    <mergeCell ref="C13:F13"/>
    <mergeCell ref="B4:F4"/>
    <mergeCell ref="C6:F6"/>
    <mergeCell ref="C7:F7"/>
    <mergeCell ref="C8:F8"/>
    <mergeCell ref="C9:F9"/>
  </mergeCells>
  <pageMargins left="0.23622047244094491" right="0.23622047244094491" top="0.74803149606299213" bottom="0.74803149606299213" header="0.31496062992125984" footer="0.31496062992125984"/>
  <pageSetup paperSize="9" scale="70" fitToHeight="0" orientation="landscape" r:id="rId1"/>
  <headerFooter>
    <oddHeader>&amp;R&amp;D &amp;T</oddHeader>
    <oddFooter>&amp;L&amp;F&amp;C&amp;A&amp;R&amp;P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E1509-559C-41EB-B228-7A2A3E106852}">
  <sheetPr codeName="Sheet1">
    <tabColor rgb="FFD97E55"/>
    <pageSetUpPr fitToPage="1"/>
  </sheetPr>
  <dimension ref="A1:W77"/>
  <sheetViews>
    <sheetView showGridLines="0" view="pageBreakPreview" topLeftCell="A49" zoomScaleNormal="100" zoomScaleSheetLayoutView="100" workbookViewId="0">
      <selection activeCell="D58" sqref="D58"/>
    </sheetView>
  </sheetViews>
  <sheetFormatPr defaultColWidth="9.140625" defaultRowHeight="15" customHeight="1" x14ac:dyDescent="0.25"/>
  <cols>
    <col min="1" max="1" width="54.28515625" customWidth="1"/>
    <col min="2" max="18" width="12" customWidth="1"/>
    <col min="19" max="19" width="2.7109375" customWidth="1"/>
    <col min="20" max="20" width="3.140625" customWidth="1"/>
    <col min="24" max="24" width="9.140625" customWidth="1"/>
  </cols>
  <sheetData>
    <row r="1" spans="1:23" ht="51.75" customHeight="1" thickBot="1" x14ac:dyDescent="0.35">
      <c r="A1" s="55" t="s">
        <v>0</v>
      </c>
      <c r="C1" s="131"/>
      <c r="U1" s="95"/>
      <c r="V1" s="95"/>
      <c r="W1" s="95"/>
    </row>
    <row r="2" spans="1:23" ht="20.100000000000001" customHeight="1" x14ac:dyDescent="0.3">
      <c r="A2" s="132" t="s">
        <v>283</v>
      </c>
      <c r="B2" s="133"/>
      <c r="C2" s="134"/>
      <c r="D2" s="88"/>
      <c r="E2" s="88"/>
      <c r="F2" s="88"/>
      <c r="G2" s="88"/>
      <c r="H2" s="88"/>
      <c r="I2" s="88"/>
      <c r="J2" s="88"/>
      <c r="K2" s="88"/>
      <c r="L2" s="88"/>
      <c r="M2" s="88"/>
      <c r="N2" s="88"/>
      <c r="O2" s="88"/>
      <c r="P2" s="88"/>
      <c r="Q2" s="88"/>
      <c r="R2" s="88"/>
      <c r="S2" s="88"/>
      <c r="T2" s="88"/>
      <c r="U2" s="310" t="s">
        <v>191</v>
      </c>
      <c r="V2" s="94"/>
      <c r="W2" s="311"/>
    </row>
    <row r="3" spans="1:23" ht="44.25" customHeight="1" thickBot="1" x14ac:dyDescent="0.4">
      <c r="A3" s="6" t="s">
        <v>261</v>
      </c>
      <c r="B3" s="33"/>
      <c r="C3" s="33"/>
      <c r="D3" s="33"/>
      <c r="E3" s="33"/>
      <c r="F3" s="33"/>
      <c r="G3" s="33"/>
      <c r="H3" s="33"/>
      <c r="I3" s="33"/>
      <c r="J3" s="33"/>
      <c r="K3" s="33"/>
      <c r="L3" s="33"/>
      <c r="M3" s="33"/>
      <c r="N3" s="33"/>
      <c r="O3" s="33"/>
      <c r="P3" s="33"/>
      <c r="Q3" s="33"/>
      <c r="R3" s="33"/>
      <c r="S3" s="33"/>
      <c r="U3" s="433" t="s">
        <v>204</v>
      </c>
      <c r="V3" s="434"/>
      <c r="W3" s="435"/>
    </row>
    <row r="4" spans="1:23" ht="21" customHeight="1" x14ac:dyDescent="0.25">
      <c r="A4" s="3"/>
      <c r="B4" s="3" t="s">
        <v>64</v>
      </c>
      <c r="C4" s="3" t="str">
        <f>YEAR(B13)-3 &amp; "/" &amp; YEAR(B13)-2002</f>
        <v>2018/19</v>
      </c>
      <c r="D4" s="3" t="str">
        <f t="shared" ref="D4:I4" si="0">LEFT(C4,4)+1 &amp; "/" &amp; RIGHT(C4,2)+1</f>
        <v>2019/20</v>
      </c>
      <c r="E4" s="3" t="str">
        <f t="shared" si="0"/>
        <v>2020/21</v>
      </c>
      <c r="F4" s="3" t="str">
        <f t="shared" si="0"/>
        <v>2021/22</v>
      </c>
      <c r="G4" s="3" t="str">
        <f t="shared" si="0"/>
        <v>2022/23</v>
      </c>
      <c r="H4" s="3" t="str">
        <f t="shared" si="0"/>
        <v>2023/24</v>
      </c>
      <c r="I4" s="3" t="str">
        <f t="shared" si="0"/>
        <v>2024/25</v>
      </c>
      <c r="J4" s="34"/>
      <c r="K4" s="34"/>
      <c r="L4" s="34"/>
      <c r="M4" s="34"/>
      <c r="N4" s="34"/>
      <c r="O4" s="34"/>
      <c r="P4" s="34"/>
      <c r="Q4" s="34"/>
      <c r="R4" s="34"/>
      <c r="S4" s="34"/>
      <c r="U4" s="312" t="str">
        <f>C4</f>
        <v>2018/19</v>
      </c>
      <c r="V4" s="94"/>
      <c r="W4" s="313"/>
    </row>
    <row r="5" spans="1:23" x14ac:dyDescent="0.25">
      <c r="A5" s="308" t="s">
        <v>82</v>
      </c>
      <c r="B5" s="135"/>
      <c r="C5" s="135">
        <v>1</v>
      </c>
      <c r="D5" s="135">
        <v>2</v>
      </c>
      <c r="E5" s="135">
        <v>3</v>
      </c>
      <c r="F5" s="135">
        <v>4</v>
      </c>
      <c r="G5" s="135">
        <v>5</v>
      </c>
      <c r="H5" s="135">
        <v>6</v>
      </c>
      <c r="I5" s="135">
        <v>7</v>
      </c>
      <c r="U5" s="314" t="str">
        <f t="shared" ref="U5:U10" si="1">LEFT(U4,4)+1 &amp; "/" &amp; RIGHT(U4,2)+1</f>
        <v>2019/20</v>
      </c>
      <c r="W5" s="296"/>
    </row>
    <row r="6" spans="1:23" x14ac:dyDescent="0.25">
      <c r="A6" s="308" t="s">
        <v>83</v>
      </c>
      <c r="B6" s="136"/>
      <c r="C6" s="136"/>
      <c r="D6" s="136"/>
      <c r="E6" s="137">
        <v>1</v>
      </c>
      <c r="F6" s="137">
        <v>2</v>
      </c>
      <c r="G6" s="137">
        <v>3</v>
      </c>
      <c r="H6" s="137">
        <v>4</v>
      </c>
      <c r="I6" s="137">
        <v>5</v>
      </c>
      <c r="U6" s="314" t="str">
        <f t="shared" si="1"/>
        <v>2020/21</v>
      </c>
      <c r="W6" s="296"/>
    </row>
    <row r="7" spans="1:23" x14ac:dyDescent="0.25">
      <c r="A7" s="130" t="s">
        <v>100</v>
      </c>
      <c r="B7" s="76"/>
      <c r="C7" s="76">
        <f>[1]Output!G$8</f>
        <v>1.4836795252225476E-2</v>
      </c>
      <c r="D7" s="76">
        <f>[1]Output!H$8</f>
        <v>1.6999999999999904E-2</v>
      </c>
      <c r="E7" s="76">
        <f>[1]Output!I$8</f>
        <v>1.8999999999999906E-2</v>
      </c>
      <c r="F7" s="76">
        <f>[1]Output!J$8</f>
        <v>2.0000000000000018E-2</v>
      </c>
      <c r="G7" s="76">
        <f>[1]Output!K$8</f>
        <v>2.0000000000000018E-2</v>
      </c>
      <c r="H7" s="76">
        <f>[1]Output!L$8</f>
        <v>2.0000000000000018E-2</v>
      </c>
      <c r="I7" s="76">
        <f>[1]Output!M$8</f>
        <v>2.0000000000000018E-2</v>
      </c>
      <c r="J7" s="333"/>
      <c r="K7" s="333"/>
      <c r="L7" s="333"/>
      <c r="M7" s="333"/>
      <c r="N7" s="333"/>
      <c r="O7" s="333"/>
      <c r="P7" s="333"/>
      <c r="Q7" s="333"/>
      <c r="R7" s="333"/>
      <c r="U7" s="314" t="str">
        <f t="shared" si="1"/>
        <v>2021/22</v>
      </c>
      <c r="W7" s="296"/>
    </row>
    <row r="8" spans="1:23" x14ac:dyDescent="0.25">
      <c r="A8" s="308" t="s">
        <v>89</v>
      </c>
      <c r="B8" s="76"/>
      <c r="C8" s="76"/>
      <c r="D8" s="76"/>
      <c r="E8" s="76">
        <f>[1]Output!I9</f>
        <v>1.7504378984726898E-2</v>
      </c>
      <c r="F8" s="76">
        <f>[1]Output!J9</f>
        <v>1.9502114592602871E-2</v>
      </c>
      <c r="G8" s="76">
        <f>[1]Output!K9</f>
        <v>2.0248058977042183E-2</v>
      </c>
      <c r="H8" s="76">
        <f>[1]Output!L9</f>
        <v>2.0000000000000018E-2</v>
      </c>
      <c r="I8" s="76">
        <f>[1]Output!M9</f>
        <v>2.0000000000000018E-2</v>
      </c>
      <c r="K8" s="333"/>
      <c r="L8" s="333"/>
      <c r="M8" s="333"/>
      <c r="N8" s="333"/>
      <c r="O8" s="333"/>
      <c r="P8" s="333"/>
      <c r="Q8" s="333"/>
      <c r="R8" s="333"/>
      <c r="U8" s="314" t="str">
        <f t="shared" si="1"/>
        <v>2022/23</v>
      </c>
      <c r="W8" s="296"/>
    </row>
    <row r="9" spans="1:23" x14ac:dyDescent="0.25">
      <c r="A9" s="308" t="s">
        <v>42</v>
      </c>
      <c r="B9" s="4"/>
      <c r="C9" s="4">
        <v>0.28000000000000003</v>
      </c>
      <c r="D9" s="4">
        <v>0.28000000000000003</v>
      </c>
      <c r="E9" s="4">
        <v>0.28000000000000003</v>
      </c>
      <c r="F9" s="4">
        <v>0.28000000000000003</v>
      </c>
      <c r="G9" s="4">
        <v>0.28000000000000003</v>
      </c>
      <c r="H9" s="4">
        <v>0.28000000000000003</v>
      </c>
      <c r="I9" s="4">
        <v>0.28000000000000003</v>
      </c>
      <c r="J9" s="333"/>
      <c r="K9" s="333"/>
      <c r="L9" s="333"/>
      <c r="M9" s="333"/>
      <c r="N9" s="333"/>
      <c r="O9" s="333"/>
      <c r="P9" s="333"/>
      <c r="Q9" s="333"/>
      <c r="R9" s="333"/>
      <c r="U9" s="314" t="str">
        <f t="shared" si="1"/>
        <v>2023/24</v>
      </c>
      <c r="W9" s="296"/>
    </row>
    <row r="10" spans="1:23" x14ac:dyDescent="0.25">
      <c r="A10" s="308" t="s">
        <v>28</v>
      </c>
      <c r="B10" s="334">
        <v>365</v>
      </c>
      <c r="C10" s="40"/>
      <c r="D10" s="40"/>
      <c r="E10" s="40"/>
      <c r="F10" s="40"/>
      <c r="G10" s="40"/>
      <c r="H10" s="40"/>
      <c r="I10" s="40"/>
      <c r="U10" s="314" t="str">
        <f t="shared" si="1"/>
        <v>2024/25</v>
      </c>
      <c r="W10" s="296"/>
    </row>
    <row r="11" spans="1:23" ht="15.75" thickBot="1" x14ac:dyDescent="0.3">
      <c r="A11" s="308" t="s">
        <v>22</v>
      </c>
      <c r="B11" s="334">
        <v>182</v>
      </c>
      <c r="U11" s="374" t="str">
        <f>"PV at 1-Apr-" &amp; MID(U6,3,2) &amp; ")"</f>
        <v>PV at 1-Apr-20)</v>
      </c>
      <c r="V11" s="95"/>
      <c r="W11" s="315"/>
    </row>
    <row r="12" spans="1:23" x14ac:dyDescent="0.25">
      <c r="A12" s="308" t="s">
        <v>21</v>
      </c>
      <c r="B12" s="334">
        <v>148</v>
      </c>
    </row>
    <row r="13" spans="1:23" x14ac:dyDescent="0.25">
      <c r="A13" s="308" t="s">
        <v>77</v>
      </c>
      <c r="B13" s="335">
        <v>44286</v>
      </c>
    </row>
    <row r="14" spans="1:23" x14ac:dyDescent="0.25">
      <c r="A14" s="308" t="s">
        <v>188</v>
      </c>
      <c r="B14" s="336">
        <v>4.5699999999999998E-2</v>
      </c>
      <c r="C14" s="162"/>
    </row>
    <row r="15" spans="1:23" x14ac:dyDescent="0.25">
      <c r="A15" s="308" t="s">
        <v>85</v>
      </c>
      <c r="B15" s="336">
        <v>2.92E-2</v>
      </c>
      <c r="C15" s="162"/>
    </row>
    <row r="16" spans="1:23" x14ac:dyDescent="0.25">
      <c r="A16" s="308" t="s">
        <v>3</v>
      </c>
      <c r="B16" s="337">
        <v>0.42</v>
      </c>
    </row>
    <row r="17" spans="1:19" x14ac:dyDescent="0.25">
      <c r="A17" s="308" t="s">
        <v>114</v>
      </c>
      <c r="B17" s="334">
        <v>44</v>
      </c>
    </row>
    <row r="18" spans="1:19" x14ac:dyDescent="0.25">
      <c r="A18" s="309" t="s">
        <v>50</v>
      </c>
      <c r="B18" s="337">
        <v>0</v>
      </c>
      <c r="E18" s="342"/>
    </row>
    <row r="19" spans="1:19" ht="39.950000000000003" customHeight="1" x14ac:dyDescent="0.35">
      <c r="A19" s="6" t="s">
        <v>262</v>
      </c>
      <c r="B19" s="138"/>
      <c r="C19" s="139"/>
      <c r="D19" s="139"/>
      <c r="E19" s="139"/>
      <c r="F19" s="139"/>
      <c r="G19" s="139"/>
      <c r="H19" s="139"/>
      <c r="I19" s="139"/>
      <c r="J19" s="139"/>
      <c r="K19" s="139"/>
      <c r="L19" s="139"/>
      <c r="M19" s="139"/>
      <c r="N19" s="139"/>
      <c r="O19" s="139"/>
      <c r="P19" s="139"/>
      <c r="Q19" s="139"/>
      <c r="R19" s="139"/>
      <c r="S19" s="33"/>
    </row>
    <row r="20" spans="1:19" ht="26.25" x14ac:dyDescent="0.25">
      <c r="A20" s="367" t="s">
        <v>66</v>
      </c>
      <c r="B20" s="367" t="s">
        <v>192</v>
      </c>
      <c r="C20" s="367" t="s">
        <v>4</v>
      </c>
      <c r="D20" s="367" t="s">
        <v>193</v>
      </c>
      <c r="E20" s="367" t="s">
        <v>230</v>
      </c>
      <c r="F20" s="367" t="s">
        <v>194</v>
      </c>
      <c r="G20" s="367" t="s">
        <v>5</v>
      </c>
      <c r="H20" s="367" t="s">
        <v>195</v>
      </c>
      <c r="I20" s="367" t="s">
        <v>196</v>
      </c>
      <c r="J20" s="367" t="s">
        <v>197</v>
      </c>
      <c r="K20" s="367" t="s">
        <v>198</v>
      </c>
      <c r="L20" s="367" t="s">
        <v>199</v>
      </c>
      <c r="M20" s="367" t="s">
        <v>200</v>
      </c>
      <c r="N20" s="367" t="s">
        <v>6</v>
      </c>
      <c r="O20" s="367" t="s">
        <v>201</v>
      </c>
      <c r="P20" s="367" t="s">
        <v>202</v>
      </c>
      <c r="Q20" s="367" t="s">
        <v>231</v>
      </c>
      <c r="R20" s="367" t="s">
        <v>203</v>
      </c>
    </row>
    <row r="21" spans="1:19" x14ac:dyDescent="0.25">
      <c r="A21" s="367" t="s">
        <v>273</v>
      </c>
      <c r="B21" s="368">
        <v>1</v>
      </c>
      <c r="C21" s="368">
        <v>2</v>
      </c>
      <c r="D21" s="368">
        <v>3</v>
      </c>
      <c r="E21" s="368">
        <v>4</v>
      </c>
      <c r="F21" s="368">
        <v>5</v>
      </c>
      <c r="G21" s="368">
        <v>6</v>
      </c>
      <c r="H21" s="368">
        <v>7</v>
      </c>
      <c r="I21" s="368">
        <v>8</v>
      </c>
      <c r="J21" s="368">
        <v>9</v>
      </c>
      <c r="K21" s="368">
        <v>10</v>
      </c>
      <c r="L21" s="368">
        <v>11</v>
      </c>
      <c r="M21" s="368">
        <v>12</v>
      </c>
      <c r="N21" s="368">
        <v>13</v>
      </c>
      <c r="O21" s="368">
        <v>14</v>
      </c>
      <c r="P21" s="368">
        <v>15</v>
      </c>
      <c r="Q21" s="368">
        <v>16</v>
      </c>
      <c r="R21" s="368">
        <v>17</v>
      </c>
    </row>
    <row r="22" spans="1:19" ht="35.1" customHeight="1" x14ac:dyDescent="0.35">
      <c r="A22" s="1" t="s">
        <v>116</v>
      </c>
      <c r="B22" s="3"/>
      <c r="C22" s="3"/>
      <c r="D22" s="3"/>
      <c r="E22" s="3"/>
      <c r="F22" s="3"/>
      <c r="G22" s="3"/>
      <c r="H22" s="3"/>
      <c r="I22" s="3"/>
      <c r="J22" s="3"/>
      <c r="K22" s="3"/>
      <c r="L22" s="3"/>
      <c r="M22" s="3"/>
      <c r="N22" s="3"/>
      <c r="O22" s="3"/>
      <c r="P22" s="3"/>
      <c r="Q22" s="3"/>
      <c r="R22" s="3"/>
    </row>
    <row r="23" spans="1:19" x14ac:dyDescent="0.25">
      <c r="A23" s="308" t="s">
        <v>7</v>
      </c>
      <c r="B23" s="2">
        <v>199621</v>
      </c>
      <c r="C23" s="2">
        <v>394155.20342001849</v>
      </c>
      <c r="D23" s="2">
        <v>54013</v>
      </c>
      <c r="E23" s="2">
        <v>259359.00095871449</v>
      </c>
      <c r="F23" s="2">
        <v>154613.20585</v>
      </c>
      <c r="G23" s="2">
        <v>84071.69550885816</v>
      </c>
      <c r="H23" s="2">
        <v>124949.9691070461</v>
      </c>
      <c r="I23" s="2">
        <v>41110.981972024987</v>
      </c>
      <c r="J23" s="2">
        <v>165522</v>
      </c>
      <c r="K23" s="2">
        <v>1051194</v>
      </c>
      <c r="L23" s="2">
        <v>186531.16401204519</v>
      </c>
      <c r="M23" s="2">
        <v>1657736.857110675</v>
      </c>
      <c r="N23" s="2">
        <v>188818.5385963225</v>
      </c>
      <c r="O23" s="2">
        <v>251488.1610056299</v>
      </c>
      <c r="P23" s="2">
        <v>586195</v>
      </c>
      <c r="Q23" s="2">
        <v>2951716</v>
      </c>
      <c r="R23" s="2">
        <v>611855.08145023219</v>
      </c>
    </row>
    <row r="24" spans="1:19" x14ac:dyDescent="0.25">
      <c r="A24" s="308" t="s">
        <v>43</v>
      </c>
      <c r="B24" s="2">
        <v>12793.13117340678</v>
      </c>
      <c r="C24" s="2">
        <v>15058.02417019832</v>
      </c>
      <c r="D24" s="2">
        <v>2033</v>
      </c>
      <c r="E24" s="2">
        <v>9529.6230377798529</v>
      </c>
      <c r="F24" s="2">
        <v>6088.9489571422637</v>
      </c>
      <c r="G24" s="2">
        <v>3119.7714543870602</v>
      </c>
      <c r="H24" s="2">
        <v>6456.2217299999993</v>
      </c>
      <c r="I24" s="2">
        <v>1446.5562303904751</v>
      </c>
      <c r="J24" s="2">
        <v>6807</v>
      </c>
      <c r="K24" s="2">
        <v>40615.817049999998</v>
      </c>
      <c r="L24" s="2">
        <v>7711.9157134074912</v>
      </c>
      <c r="M24" s="2">
        <v>67007.59800619095</v>
      </c>
      <c r="N24" s="2">
        <v>8412.1005965908771</v>
      </c>
      <c r="O24" s="2">
        <v>9155.4759701400144</v>
      </c>
      <c r="P24" s="2">
        <v>27555.254000000001</v>
      </c>
      <c r="Q24" s="2">
        <v>108729</v>
      </c>
      <c r="R24" s="2">
        <v>26323.291818737282</v>
      </c>
    </row>
    <row r="25" spans="1:19" x14ac:dyDescent="0.25">
      <c r="A25" s="308" t="s">
        <v>98</v>
      </c>
      <c r="B25" s="2">
        <v>201494.54378921399</v>
      </c>
      <c r="C25" s="2">
        <v>447072.18120423768</v>
      </c>
      <c r="D25" s="2">
        <v>57848</v>
      </c>
      <c r="E25" s="2">
        <v>268447.16463339521</v>
      </c>
      <c r="F25" s="2">
        <v>161677.5522211091</v>
      </c>
      <c r="G25" s="2">
        <v>86604.996813859601</v>
      </c>
      <c r="H25" s="2">
        <v>133085.9</v>
      </c>
      <c r="I25" s="2">
        <v>41933.729163771379</v>
      </c>
      <c r="J25" s="2">
        <v>165472</v>
      </c>
      <c r="K25" s="2">
        <v>1088531.37215</v>
      </c>
      <c r="L25" s="2">
        <v>194442.08945185869</v>
      </c>
      <c r="M25" s="2">
        <v>1787099.8403374299</v>
      </c>
      <c r="N25" s="2">
        <v>206316.43741173169</v>
      </c>
      <c r="O25" s="2">
        <v>261426.14654201409</v>
      </c>
      <c r="P25" s="2">
        <v>620045.32999999996</v>
      </c>
      <c r="Q25" s="2">
        <v>3075471</v>
      </c>
      <c r="R25" s="2">
        <v>629322.99258132093</v>
      </c>
    </row>
    <row r="26" spans="1:19" x14ac:dyDescent="0.25">
      <c r="A26" s="308" t="s">
        <v>147</v>
      </c>
      <c r="B26" s="2">
        <v>170446.47</v>
      </c>
      <c r="C26" s="2">
        <v>361569.54422574752</v>
      </c>
      <c r="D26" s="2">
        <v>48772</v>
      </c>
      <c r="E26" s="2">
        <v>240111.30192480088</v>
      </c>
      <c r="F26" s="2">
        <v>141779.87942000001</v>
      </c>
      <c r="G26" s="2">
        <v>77250.2</v>
      </c>
      <c r="H26" s="2">
        <v>114466.56377703784</v>
      </c>
      <c r="I26" s="2">
        <v>37930</v>
      </c>
      <c r="J26" s="2">
        <v>150203</v>
      </c>
      <c r="K26" s="2">
        <v>965046.96399999992</v>
      </c>
      <c r="L26" s="2">
        <v>173737</v>
      </c>
      <c r="M26" s="2">
        <v>1517689.7834197362</v>
      </c>
      <c r="N26" s="2">
        <v>166614.80105177328</v>
      </c>
      <c r="O26" s="2">
        <v>224217.63158074598</v>
      </c>
      <c r="P26" s="2">
        <v>536379</v>
      </c>
      <c r="Q26" s="2">
        <v>2695210</v>
      </c>
      <c r="R26" s="2">
        <v>556622.52018648502</v>
      </c>
    </row>
    <row r="27" spans="1:19" x14ac:dyDescent="0.25">
      <c r="A27" s="308" t="s">
        <v>14</v>
      </c>
      <c r="B27" s="2">
        <v>10635.430916170135</v>
      </c>
      <c r="C27" s="2">
        <v>13630.7986916892</v>
      </c>
      <c r="D27" s="2">
        <v>1934</v>
      </c>
      <c r="E27" s="2">
        <v>8731.3741433898904</v>
      </c>
      <c r="F27" s="2">
        <v>5287.9484400000001</v>
      </c>
      <c r="G27" s="2">
        <v>2844.8539999999998</v>
      </c>
      <c r="H27" s="2">
        <v>5022.3270200007209</v>
      </c>
      <c r="I27" s="2">
        <v>1354</v>
      </c>
      <c r="J27" s="2">
        <v>6290</v>
      </c>
      <c r="K27" s="2">
        <v>36341.389000000003</v>
      </c>
      <c r="L27" s="2">
        <v>7161</v>
      </c>
      <c r="M27" s="2">
        <v>60760.817678568899</v>
      </c>
      <c r="N27" s="2">
        <v>7730.9831109175566</v>
      </c>
      <c r="O27" s="2">
        <v>7999.2173910088077</v>
      </c>
      <c r="P27" s="2">
        <v>25169</v>
      </c>
      <c r="Q27" s="2">
        <v>99210</v>
      </c>
      <c r="R27" s="2">
        <v>23190.279411230553</v>
      </c>
    </row>
    <row r="28" spans="1:19" x14ac:dyDescent="0.25">
      <c r="A28" s="308" t="s">
        <v>84</v>
      </c>
      <c r="B28" s="2">
        <v>14782.759912538904</v>
      </c>
      <c r="C28" s="2">
        <v>21650</v>
      </c>
      <c r="D28" s="2">
        <v>2186</v>
      </c>
      <c r="E28" s="2">
        <v>11910.710938979737</v>
      </c>
      <c r="F28" s="2">
        <v>6271.2953399997159</v>
      </c>
      <c r="G28" s="2">
        <v>3313.98</v>
      </c>
      <c r="H28" s="2">
        <v>5404.5006091970481</v>
      </c>
      <c r="I28" s="2">
        <v>1297</v>
      </c>
      <c r="J28" s="2">
        <v>5114</v>
      </c>
      <c r="K28" s="2">
        <v>32004.274999999998</v>
      </c>
      <c r="L28" s="2">
        <v>15388</v>
      </c>
      <c r="M28" s="2">
        <v>79612.315544819998</v>
      </c>
      <c r="N28" s="2">
        <v>4330.0359719999988</v>
      </c>
      <c r="O28" s="2">
        <v>11576.768156254197</v>
      </c>
      <c r="P28" s="2">
        <v>30035</v>
      </c>
      <c r="Q28" s="2">
        <v>103486</v>
      </c>
      <c r="R28" s="2">
        <v>28793.117962970849</v>
      </c>
    </row>
    <row r="29" spans="1:19" x14ac:dyDescent="0.25">
      <c r="A29" s="308" t="s">
        <v>49</v>
      </c>
      <c r="B29" s="2">
        <v>122940.02874936687</v>
      </c>
      <c r="C29" s="2">
        <v>222185.91470027712</v>
      </c>
      <c r="D29" s="2">
        <v>24349</v>
      </c>
      <c r="E29" s="2">
        <v>134591.63086295308</v>
      </c>
      <c r="F29" s="2">
        <v>70250.535713750753</v>
      </c>
      <c r="G29" s="2">
        <v>41317.030000000006</v>
      </c>
      <c r="H29" s="2">
        <v>51284.962998490366</v>
      </c>
      <c r="I29" s="2">
        <v>18165</v>
      </c>
      <c r="J29" s="2">
        <v>63134</v>
      </c>
      <c r="K29" s="2">
        <v>400019.63159</v>
      </c>
      <c r="L29" s="2">
        <v>95268</v>
      </c>
      <c r="M29" s="2">
        <v>1025176.28156504</v>
      </c>
      <c r="N29" s="2">
        <v>45756</v>
      </c>
      <c r="O29" s="2">
        <v>136251.1718910354</v>
      </c>
      <c r="P29" s="2">
        <v>313784</v>
      </c>
      <c r="Q29" s="2">
        <v>1224826</v>
      </c>
      <c r="R29" s="2">
        <v>351370.70442136371</v>
      </c>
    </row>
    <row r="30" spans="1:19" x14ac:dyDescent="0.25">
      <c r="A30" s="308" t="s">
        <v>145</v>
      </c>
      <c r="B30" s="2">
        <v>2756.1747845868776</v>
      </c>
      <c r="C30" s="2">
        <v>4989.9524061343209</v>
      </c>
      <c r="D30" s="2">
        <v>1254.5</v>
      </c>
      <c r="E30" s="2">
        <v>2142.610348679998</v>
      </c>
      <c r="F30" s="2">
        <v>1900.5760598863596</v>
      </c>
      <c r="G30" s="2">
        <v>1268.3684210526317</v>
      </c>
      <c r="H30" s="2">
        <v>4218.9445353069541</v>
      </c>
      <c r="I30" s="2">
        <v>693.05</v>
      </c>
      <c r="J30" s="2">
        <v>3239.1631535884967</v>
      </c>
      <c r="K30" s="2">
        <v>15323.202053922892</v>
      </c>
      <c r="L30" s="2">
        <v>1343.5454545454545</v>
      </c>
      <c r="M30" s="2">
        <v>10201.180992856574</v>
      </c>
      <c r="N30" s="2">
        <v>4085.2698642630403</v>
      </c>
      <c r="O30" s="2">
        <v>3399.105263157895</v>
      </c>
      <c r="P30" s="2">
        <v>5670.1</v>
      </c>
      <c r="Q30" s="2">
        <v>34300.677419354841</v>
      </c>
      <c r="R30" s="2">
        <v>7150.7843480592637</v>
      </c>
    </row>
    <row r="31" spans="1:19" x14ac:dyDescent="0.25">
      <c r="A31" s="308" t="s">
        <v>74</v>
      </c>
      <c r="B31" s="2">
        <v>0</v>
      </c>
      <c r="C31" s="2">
        <v>0</v>
      </c>
      <c r="D31" s="2">
        <v>0</v>
      </c>
      <c r="E31" s="2">
        <v>0</v>
      </c>
      <c r="F31" s="2">
        <v>0</v>
      </c>
      <c r="G31" s="2">
        <v>0</v>
      </c>
      <c r="H31" s="2">
        <v>0</v>
      </c>
      <c r="I31" s="2">
        <v>0</v>
      </c>
      <c r="J31" s="2">
        <v>0</v>
      </c>
      <c r="K31" s="2">
        <v>788.45529410731547</v>
      </c>
      <c r="L31" s="2">
        <v>0</v>
      </c>
      <c r="M31" s="2">
        <v>1966.526362123079</v>
      </c>
      <c r="N31" s="2">
        <v>0</v>
      </c>
      <c r="O31" s="2">
        <v>0</v>
      </c>
      <c r="P31" s="2">
        <v>440.18873192767637</v>
      </c>
      <c r="Q31" s="2">
        <v>3983.6873940243322</v>
      </c>
      <c r="R31" s="2">
        <v>362.46155455940988</v>
      </c>
    </row>
    <row r="32" spans="1:19" x14ac:dyDescent="0.25">
      <c r="A32" s="308" t="s">
        <v>115</v>
      </c>
      <c r="B32" s="2">
        <v>-6546.4247455849472</v>
      </c>
      <c r="C32" s="2">
        <v>-18008.439662752455</v>
      </c>
      <c r="D32" s="2">
        <v>-2740</v>
      </c>
      <c r="E32" s="2">
        <v>-12614.867288168751</v>
      </c>
      <c r="F32" s="2">
        <v>-7364</v>
      </c>
      <c r="G32" s="2">
        <v>-3433.9625072251488</v>
      </c>
      <c r="H32" s="2">
        <v>0</v>
      </c>
      <c r="I32" s="2">
        <v>-1441</v>
      </c>
      <c r="J32" s="2">
        <v>-1612.3519205251705</v>
      </c>
      <c r="K32" s="2">
        <v>-43149.148637470855</v>
      </c>
      <c r="L32" s="2">
        <v>-12352</v>
      </c>
      <c r="M32" s="2">
        <v>-60532.961543424855</v>
      </c>
      <c r="N32" s="2">
        <v>-12008</v>
      </c>
      <c r="O32" s="2">
        <v>-10180.726118980281</v>
      </c>
      <c r="P32" s="2">
        <v>-29786</v>
      </c>
      <c r="Q32" s="2">
        <v>-83664</v>
      </c>
      <c r="R32" s="2">
        <v>-33852.900993842857</v>
      </c>
    </row>
    <row r="33" spans="1:18" x14ac:dyDescent="0.25">
      <c r="A33" s="308" t="s">
        <v>205</v>
      </c>
      <c r="B33" s="338">
        <v>1</v>
      </c>
      <c r="C33" s="338">
        <v>1</v>
      </c>
      <c r="D33" s="338">
        <v>1</v>
      </c>
      <c r="E33" s="338">
        <v>1</v>
      </c>
      <c r="F33" s="338">
        <v>1</v>
      </c>
      <c r="G33" s="338">
        <v>1</v>
      </c>
      <c r="H33" s="338">
        <v>1</v>
      </c>
      <c r="I33" s="338">
        <v>1</v>
      </c>
      <c r="J33" s="338">
        <v>1</v>
      </c>
      <c r="K33" s="338">
        <v>1</v>
      </c>
      <c r="L33" s="338">
        <v>1</v>
      </c>
      <c r="M33" s="338">
        <v>1</v>
      </c>
      <c r="N33" s="338">
        <v>1</v>
      </c>
      <c r="O33" s="338">
        <v>1</v>
      </c>
      <c r="P33" s="338">
        <v>1</v>
      </c>
      <c r="Q33" s="338">
        <v>1</v>
      </c>
      <c r="R33" s="338">
        <v>1</v>
      </c>
    </row>
    <row r="34" spans="1:18" x14ac:dyDescent="0.25">
      <c r="A34" s="308" t="str">
        <f>"Additional allowance (PV at 1-Apr-" &amp; MID(E4,3,2) &amp; ")"</f>
        <v>Additional allowance (PV at 1-Apr-20)</v>
      </c>
      <c r="B34" s="339">
        <v>0</v>
      </c>
      <c r="C34" s="339">
        <v>0</v>
      </c>
      <c r="D34" s="339">
        <v>0</v>
      </c>
      <c r="E34" s="339">
        <v>0</v>
      </c>
      <c r="F34" s="339">
        <v>0</v>
      </c>
      <c r="G34" s="339">
        <v>0</v>
      </c>
      <c r="H34" s="339">
        <v>0</v>
      </c>
      <c r="I34" s="339">
        <v>0</v>
      </c>
      <c r="J34" s="339">
        <v>0</v>
      </c>
      <c r="K34" s="339">
        <v>0</v>
      </c>
      <c r="L34" s="339">
        <v>0</v>
      </c>
      <c r="M34" s="339">
        <v>0</v>
      </c>
      <c r="N34" s="339">
        <v>0</v>
      </c>
      <c r="O34" s="339">
        <v>0</v>
      </c>
      <c r="P34" s="339">
        <v>0</v>
      </c>
      <c r="Q34" s="339">
        <v>0</v>
      </c>
      <c r="R34" s="339">
        <v>0</v>
      </c>
    </row>
    <row r="35" spans="1:18" x14ac:dyDescent="0.25">
      <c r="A35" s="308" t="s">
        <v>125</v>
      </c>
      <c r="B35" s="340">
        <v>0</v>
      </c>
      <c r="C35" s="340">
        <v>0</v>
      </c>
      <c r="D35" s="340">
        <v>0</v>
      </c>
      <c r="E35" s="340">
        <v>0</v>
      </c>
      <c r="F35" s="340">
        <v>0</v>
      </c>
      <c r="G35" s="340">
        <v>0</v>
      </c>
      <c r="H35" s="340">
        <v>0</v>
      </c>
      <c r="I35" s="340">
        <v>0</v>
      </c>
      <c r="J35" s="340">
        <v>0</v>
      </c>
      <c r="K35" s="340">
        <v>0</v>
      </c>
      <c r="L35" s="340">
        <v>0</v>
      </c>
      <c r="M35" s="340">
        <v>0</v>
      </c>
      <c r="N35" s="340">
        <v>0</v>
      </c>
      <c r="O35" s="340">
        <v>0</v>
      </c>
      <c r="P35" s="340">
        <v>0</v>
      </c>
      <c r="Q35" s="340">
        <v>0</v>
      </c>
      <c r="R35" s="340">
        <v>0</v>
      </c>
    </row>
    <row r="36" spans="1:18" ht="35.1" customHeight="1" x14ac:dyDescent="0.35">
      <c r="A36" s="1" t="s">
        <v>55</v>
      </c>
      <c r="B36" s="3"/>
      <c r="C36" s="3"/>
      <c r="D36" s="3"/>
      <c r="E36" s="3"/>
      <c r="F36" s="3"/>
      <c r="G36" s="3"/>
      <c r="H36" s="3"/>
      <c r="I36" s="3"/>
      <c r="J36" s="3"/>
      <c r="K36" s="3"/>
      <c r="L36" s="3"/>
      <c r="M36" s="3"/>
      <c r="N36" s="3"/>
      <c r="O36" s="3"/>
      <c r="P36" s="3"/>
      <c r="Q36" s="3"/>
      <c r="R36" s="3"/>
    </row>
    <row r="37" spans="1:18" x14ac:dyDescent="0.25">
      <c r="A37" s="308" t="str">
        <f>"Operating expenditure, " &amp; U6</f>
        <v>Operating expenditure, 2020/21</v>
      </c>
      <c r="B37" s="2">
        <f>[2]Outputs!C12</f>
        <v>19420.272954529883</v>
      </c>
      <c r="C37" s="2">
        <f>[2]Outputs!D12</f>
        <v>44723.360920152074</v>
      </c>
      <c r="D37" s="2">
        <f>[2]Outputs!E12</f>
        <v>4226.3554367558718</v>
      </c>
      <c r="E37" s="2">
        <f>[2]Outputs!F12</f>
        <v>11823.138001241525</v>
      </c>
      <c r="F37" s="2">
        <f>[2]Outputs!G12</f>
        <v>10615.39048330826</v>
      </c>
      <c r="G37" s="2">
        <f>[2]Outputs!H12</f>
        <v>5180.7118078829417</v>
      </c>
      <c r="H37" s="2">
        <f>[2]Outputs!I12</f>
        <v>9885.6120036048451</v>
      </c>
      <c r="I37" s="2">
        <f>[2]Outputs!J12</f>
        <v>2246.8374172983913</v>
      </c>
      <c r="J37" s="2">
        <f>[2]Outputs!K12</f>
        <v>11157.711965454881</v>
      </c>
      <c r="K37" s="2">
        <f>[2]Outputs!L12</f>
        <v>64153.54839840129</v>
      </c>
      <c r="L37" s="2">
        <f>[2]Outputs!M12</f>
        <v>9162.9239113704207</v>
      </c>
      <c r="M37" s="2">
        <f>[2]Outputs!N12</f>
        <v>93422.96777908341</v>
      </c>
      <c r="N37" s="2">
        <f>[2]Outputs!O12</f>
        <v>14911.902690078447</v>
      </c>
      <c r="O37" s="2">
        <f>[2]Outputs!P12</f>
        <v>16021.47849146213</v>
      </c>
      <c r="P37" s="2">
        <f>[2]Outputs!Q12</f>
        <v>41582.387166609762</v>
      </c>
      <c r="Q37" s="2">
        <f>[2]Outputs!R12</f>
        <v>127351.13794047505</v>
      </c>
      <c r="R37" s="2">
        <f>[2]Outputs!S12</f>
        <v>35667.657349661255</v>
      </c>
    </row>
    <row r="38" spans="1:18" x14ac:dyDescent="0.25">
      <c r="A38" s="308" t="str">
        <f>"Operating expenditure, " &amp; U7</f>
        <v>Operating expenditure, 2021/22</v>
      </c>
      <c r="B38" s="2">
        <f>[2]Outputs!C13</f>
        <v>20012.120279799667</v>
      </c>
      <c r="C38" s="2">
        <f>[2]Outputs!D13</f>
        <v>46248.530101285549</v>
      </c>
      <c r="D38" s="2">
        <f>[2]Outputs!E13</f>
        <v>4334.1752993991695</v>
      </c>
      <c r="E38" s="2">
        <f>[2]Outputs!F13</f>
        <v>12215.64195402153</v>
      </c>
      <c r="F38" s="2">
        <f>[2]Outputs!G13</f>
        <v>10898.081808208053</v>
      </c>
      <c r="G38" s="2">
        <f>[2]Outputs!H13</f>
        <v>5310.5866354806431</v>
      </c>
      <c r="H38" s="2">
        <f>[2]Outputs!I13</f>
        <v>10170.692704882435</v>
      </c>
      <c r="I38" s="2">
        <f>[2]Outputs!J13</f>
        <v>2316.9756478733179</v>
      </c>
      <c r="J38" s="2">
        <f>[2]Outputs!K13</f>
        <v>11513.079497756995</v>
      </c>
      <c r="K38" s="2">
        <f>[2]Outputs!L13</f>
        <v>66487.65442505297</v>
      </c>
      <c r="L38" s="2">
        <f>[2]Outputs!M13</f>
        <v>9425.276484157599</v>
      </c>
      <c r="M38" s="2">
        <f>[2]Outputs!N13</f>
        <v>96485.788832775754</v>
      </c>
      <c r="N38" s="2">
        <f>[2]Outputs!O13</f>
        <v>15303.187164084151</v>
      </c>
      <c r="O38" s="2">
        <f>[2]Outputs!P13</f>
        <v>16537.344449902448</v>
      </c>
      <c r="P38" s="2">
        <f>[2]Outputs!Q13</f>
        <v>42904.143031967935</v>
      </c>
      <c r="Q38" s="2">
        <f>[2]Outputs!R13</f>
        <v>132448.68478800423</v>
      </c>
      <c r="R38" s="2">
        <f>[2]Outputs!S13</f>
        <v>36792.115466627467</v>
      </c>
    </row>
    <row r="39" spans="1:18" x14ac:dyDescent="0.25">
      <c r="A39" s="308" t="str">
        <f>"Operating expenditure, " &amp; U8</f>
        <v>Operating expenditure, 2022/23</v>
      </c>
      <c r="B39" s="2">
        <f>[2]Outputs!C14</f>
        <v>20629.432088719677</v>
      </c>
      <c r="C39" s="2">
        <f>[2]Outputs!D14</f>
        <v>48129.315518557181</v>
      </c>
      <c r="D39" s="2">
        <f>[2]Outputs!E14</f>
        <v>4446.3502257826885</v>
      </c>
      <c r="E39" s="2">
        <f>[2]Outputs!F14</f>
        <v>12625.159114988157</v>
      </c>
      <c r="F39" s="2">
        <f>[2]Outputs!G14</f>
        <v>11192.331982694157</v>
      </c>
      <c r="G39" s="2">
        <f>[2]Outputs!H14</f>
        <v>5445.680405811705</v>
      </c>
      <c r="H39" s="2">
        <f>[2]Outputs!I14</f>
        <v>10485.3193626175</v>
      </c>
      <c r="I39" s="2">
        <f>[2]Outputs!J14</f>
        <v>2390.165824962854</v>
      </c>
      <c r="J39" s="2">
        <f>[2]Outputs!K14</f>
        <v>11880.376540380918</v>
      </c>
      <c r="K39" s="2">
        <f>[2]Outputs!L14</f>
        <v>68931.505534761251</v>
      </c>
      <c r="L39" s="2">
        <f>[2]Outputs!M14</f>
        <v>9698.6497569249568</v>
      </c>
      <c r="M39" s="2">
        <f>[2]Outputs!N14</f>
        <v>99415.113273788185</v>
      </c>
      <c r="N39" s="2">
        <f>[2]Outputs!O14</f>
        <v>15708.68537776473</v>
      </c>
      <c r="O39" s="2">
        <f>[2]Outputs!P14</f>
        <v>17051.661586794446</v>
      </c>
      <c r="P39" s="2">
        <f>[2]Outputs!Q14</f>
        <v>44325.326030975797</v>
      </c>
      <c r="Q39" s="2">
        <f>[2]Outputs!R14</f>
        <v>137800.82316421505</v>
      </c>
      <c r="R39" s="2">
        <f>[2]Outputs!S14</f>
        <v>37965.379905078691</v>
      </c>
    </row>
    <row r="40" spans="1:18" x14ac:dyDescent="0.25">
      <c r="A40" s="308" t="str">
        <f>"Operating expenditure, " &amp; U9</f>
        <v>Operating expenditure, 2023/24</v>
      </c>
      <c r="B40" s="2">
        <f>[2]Outputs!C15</f>
        <v>21237.104508905344</v>
      </c>
      <c r="C40" s="2">
        <f>[2]Outputs!D15</f>
        <v>50194.342279207958</v>
      </c>
      <c r="D40" s="2">
        <f>[2]Outputs!E15</f>
        <v>4555.1256011520263</v>
      </c>
      <c r="E40" s="2">
        <f>[2]Outputs!F15</f>
        <v>13063.733466005098</v>
      </c>
      <c r="F40" s="2">
        <f>[2]Outputs!G15</f>
        <v>11497.233733516021</v>
      </c>
      <c r="G40" s="2">
        <f>[2]Outputs!H15</f>
        <v>5585.0372989621037</v>
      </c>
      <c r="H40" s="2">
        <f>[2]Outputs!I15</f>
        <v>10832.659285539019</v>
      </c>
      <c r="I40" s="2">
        <f>[2]Outputs!J15</f>
        <v>2464.9982164724033</v>
      </c>
      <c r="J40" s="2">
        <f>[2]Outputs!K15</f>
        <v>12252.618877414719</v>
      </c>
      <c r="K40" s="2">
        <f>[2]Outputs!L15</f>
        <v>71320.638016152108</v>
      </c>
      <c r="L40" s="2">
        <f>[2]Outputs!M15</f>
        <v>9957.7843427989283</v>
      </c>
      <c r="M40" s="2">
        <f>[2]Outputs!N15</f>
        <v>102609.67054767133</v>
      </c>
      <c r="N40" s="2">
        <f>[2]Outputs!O15</f>
        <v>16108.546154128071</v>
      </c>
      <c r="O40" s="2">
        <f>[2]Outputs!P15</f>
        <v>17569.351795284168</v>
      </c>
      <c r="P40" s="2">
        <f>[2]Outputs!Q15</f>
        <v>45716.096451782498</v>
      </c>
      <c r="Q40" s="2">
        <f>[2]Outputs!R15</f>
        <v>142973.17103060253</v>
      </c>
      <c r="R40" s="2">
        <f>[2]Outputs!S15</f>
        <v>39168.447023023255</v>
      </c>
    </row>
    <row r="41" spans="1:18" x14ac:dyDescent="0.25">
      <c r="A41" s="308" t="str">
        <f>"Operating expenditure, " &amp; U10</f>
        <v>Operating expenditure, 2024/25</v>
      </c>
      <c r="B41" s="2">
        <f>[2]Outputs!C16</f>
        <v>21815.917390452156</v>
      </c>
      <c r="C41" s="2">
        <f>[2]Outputs!D16</f>
        <v>51957.912857729047</v>
      </c>
      <c r="D41" s="2">
        <f>[2]Outputs!E16</f>
        <v>4656.5817269339068</v>
      </c>
      <c r="E41" s="2">
        <f>[2]Outputs!F16</f>
        <v>13485.875623804186</v>
      </c>
      <c r="F41" s="2">
        <f>[2]Outputs!G16</f>
        <v>11783.558278263976</v>
      </c>
      <c r="G41" s="2">
        <f>[2]Outputs!H16</f>
        <v>5715.7104429980354</v>
      </c>
      <c r="H41" s="2">
        <f>[2]Outputs!I16</f>
        <v>11113.449993116894</v>
      </c>
      <c r="I41" s="2">
        <f>[2]Outputs!J16</f>
        <v>2536.7168571561815</v>
      </c>
      <c r="J41" s="2">
        <f>[2]Outputs!K16</f>
        <v>12609.498185049688</v>
      </c>
      <c r="K41" s="2">
        <f>[2]Outputs!L16</f>
        <v>73634.73385941294</v>
      </c>
      <c r="L41" s="2">
        <f>[2]Outputs!M16</f>
        <v>10201.98054950084</v>
      </c>
      <c r="M41" s="2">
        <f>[2]Outputs!N16</f>
        <v>106186.76391969755</v>
      </c>
      <c r="N41" s="2">
        <f>[2]Outputs!O16</f>
        <v>16483.229017258454</v>
      </c>
      <c r="O41" s="2">
        <f>[2]Outputs!P16</f>
        <v>18063.176010234187</v>
      </c>
      <c r="P41" s="2">
        <f>[2]Outputs!Q16</f>
        <v>47028.877622765081</v>
      </c>
      <c r="Q41" s="2">
        <f>[2]Outputs!R16</f>
        <v>148015.88957073344</v>
      </c>
      <c r="R41" s="2">
        <f>[2]Outputs!S16</f>
        <v>40320.616474967421</v>
      </c>
    </row>
    <row r="42" spans="1:18" ht="35.1" customHeight="1" x14ac:dyDescent="0.35">
      <c r="A42" s="1" t="s">
        <v>32</v>
      </c>
    </row>
    <row r="43" spans="1:18" x14ac:dyDescent="0.25">
      <c r="A43" s="308" t="str">
        <f t="shared" ref="A43:A49" si="2">"Value of commissioned assets, " &amp; U4</f>
        <v>Value of commissioned assets, 2018/19</v>
      </c>
      <c r="B43" s="343">
        <v>17961.779926267081</v>
      </c>
      <c r="C43" s="343">
        <v>63004.353999999992</v>
      </c>
      <c r="D43" s="343">
        <v>5064</v>
      </c>
      <c r="E43" s="343">
        <v>16375.665660000061</v>
      </c>
      <c r="F43" s="343">
        <v>11755.60458000001</v>
      </c>
      <c r="G43" s="343">
        <v>4533.37</v>
      </c>
      <c r="H43" s="343">
        <v>12884.01</v>
      </c>
      <c r="I43" s="343">
        <v>1659.3481999999999</v>
      </c>
      <c r="J43" s="343">
        <v>6557</v>
      </c>
      <c r="K43" s="343">
        <v>63636.967999999993</v>
      </c>
      <c r="L43" s="343">
        <v>12936.768609999999</v>
      </c>
      <c r="M43" s="343">
        <v>185312.73427243941</v>
      </c>
      <c r="N43" s="343">
        <v>23462.783690000011</v>
      </c>
      <c r="O43" s="343">
        <v>15378.413930000001</v>
      </c>
      <c r="P43" s="343">
        <v>53881.408000000003</v>
      </c>
      <c r="Q43" s="343">
        <v>203460</v>
      </c>
      <c r="R43" s="343">
        <v>37191.001710000019</v>
      </c>
    </row>
    <row r="44" spans="1:18" ht="15.75" thickBot="1" x14ac:dyDescent="0.3">
      <c r="A44" s="308" t="str">
        <f t="shared" si="2"/>
        <v>Value of commissioned assets, 2019/20</v>
      </c>
      <c r="B44" s="359">
        <v>14014</v>
      </c>
      <c r="C44" s="359">
        <v>76195.241831549603</v>
      </c>
      <c r="D44" s="359">
        <v>6913.2636087999999</v>
      </c>
      <c r="E44" s="359">
        <v>21629.30733276367</v>
      </c>
      <c r="F44" s="359">
        <v>9803.8482899999999</v>
      </c>
      <c r="G44" s="359">
        <v>5750.2225108244311</v>
      </c>
      <c r="H44" s="359">
        <v>8296.868167577617</v>
      </c>
      <c r="I44" s="359">
        <v>1552</v>
      </c>
      <c r="J44" s="359">
        <v>15593</v>
      </c>
      <c r="K44" s="359">
        <v>66443.232000000004</v>
      </c>
      <c r="L44" s="359">
        <v>23187.72481631265</v>
      </c>
      <c r="M44" s="359">
        <v>180476</v>
      </c>
      <c r="N44" s="359">
        <v>18922.355345399999</v>
      </c>
      <c r="O44" s="359">
        <v>31785.322032399999</v>
      </c>
      <c r="P44" s="359">
        <v>50412.921529999992</v>
      </c>
      <c r="Q44" s="359">
        <v>240761</v>
      </c>
      <c r="R44" s="359">
        <v>52409.994278901962</v>
      </c>
    </row>
    <row r="45" spans="1:18" x14ac:dyDescent="0.25">
      <c r="A45" s="308" t="str">
        <f t="shared" si="2"/>
        <v>Value of commissioned assets, 2020/21</v>
      </c>
      <c r="B45" s="358">
        <f>[3]Output!E17</f>
        <v>16663.084987074293</v>
      </c>
      <c r="C45" s="358">
        <f>[3]Output!F17</f>
        <v>50947.773510247447</v>
      </c>
      <c r="D45" s="358">
        <f>[3]Output!G17</f>
        <v>6059.7473996468661</v>
      </c>
      <c r="E45" s="358">
        <f>[3]Output!H17</f>
        <v>18050.3141257922</v>
      </c>
      <c r="F45" s="358">
        <f>[3]Output!I17</f>
        <v>9684.9777776781502</v>
      </c>
      <c r="G45" s="358">
        <f>[3]Output!J17</f>
        <v>4655.6235108371211</v>
      </c>
      <c r="H45" s="358">
        <f>[3]Output!K17</f>
        <v>8322.4692415684531</v>
      </c>
      <c r="I45" s="358">
        <f>[3]Output!L17</f>
        <v>1627.4748243189306</v>
      </c>
      <c r="J45" s="358">
        <f>[3]Output!M17</f>
        <v>10289.860370686423</v>
      </c>
      <c r="K45" s="358">
        <f>[3]Output!N17</f>
        <v>72172.38359853992</v>
      </c>
      <c r="L45" s="358">
        <f>[3]Output!O17</f>
        <v>13989.584671125622</v>
      </c>
      <c r="M45" s="358" t="e">
        <f>[3]Output!P17</f>
        <v>#N/A</v>
      </c>
      <c r="N45" s="358">
        <f>[3]Output!Q17</f>
        <v>18320.860042033932</v>
      </c>
      <c r="O45" s="358">
        <f>[3]Output!R17</f>
        <v>14593.153311847902</v>
      </c>
      <c r="P45" s="358">
        <f>[3]Output!S17</f>
        <v>46746.124751395197</v>
      </c>
      <c r="Q45" s="358">
        <f>[3]Output!T17</f>
        <v>211119.9718515854</v>
      </c>
      <c r="R45" s="358">
        <f>[3]Output!U17</f>
        <v>37748.022005345745</v>
      </c>
    </row>
    <row r="46" spans="1:18" x14ac:dyDescent="0.25">
      <c r="A46" s="308" t="str">
        <f t="shared" si="2"/>
        <v>Value of commissioned assets, 2021/22</v>
      </c>
      <c r="B46" s="358">
        <f>[3]Output!E18</f>
        <v>16978.399454502294</v>
      </c>
      <c r="C46" s="358">
        <f>[3]Output!F18</f>
        <v>50750.308330537278</v>
      </c>
      <c r="D46" s="358">
        <f>[3]Output!G18</f>
        <v>2773.8307717314538</v>
      </c>
      <c r="E46" s="358">
        <f>[3]Output!H18</f>
        <v>17941.493243003944</v>
      </c>
      <c r="F46" s="358">
        <f>[3]Output!I18</f>
        <v>10136.401061103601</v>
      </c>
      <c r="G46" s="358">
        <f>[3]Output!J18</f>
        <v>5052.9447714077578</v>
      </c>
      <c r="H46" s="358">
        <f>[3]Output!K18</f>
        <v>6720.079498778955</v>
      </c>
      <c r="I46" s="358">
        <f>[3]Output!L18</f>
        <v>1709.8203732676643</v>
      </c>
      <c r="J46" s="358">
        <f>[3]Output!M18</f>
        <v>12261.460641572261</v>
      </c>
      <c r="K46" s="358">
        <f>[3]Output!N18</f>
        <v>63777.111872759626</v>
      </c>
      <c r="L46" s="358">
        <f>[3]Output!O18</f>
        <v>13504.173049339088</v>
      </c>
      <c r="M46" s="358" t="e">
        <f>[3]Output!P18</f>
        <v>#N/A</v>
      </c>
      <c r="N46" s="358">
        <f>[3]Output!Q18</f>
        <v>16919.227905563937</v>
      </c>
      <c r="O46" s="358">
        <f>[3]Output!R18</f>
        <v>15127.253970962542</v>
      </c>
      <c r="P46" s="358">
        <f>[3]Output!S18</f>
        <v>52524.928561752349</v>
      </c>
      <c r="Q46" s="358">
        <f>[3]Output!T18</f>
        <v>209600.00629559506</v>
      </c>
      <c r="R46" s="358">
        <f>[3]Output!U18</f>
        <v>35509.954336362658</v>
      </c>
    </row>
    <row r="47" spans="1:18" x14ac:dyDescent="0.25">
      <c r="A47" s="308" t="str">
        <f t="shared" si="2"/>
        <v>Value of commissioned assets, 2022/23</v>
      </c>
      <c r="B47" s="358">
        <f>[3]Output!E19</f>
        <v>15377.140956497071</v>
      </c>
      <c r="C47" s="358">
        <f>[3]Output!F19</f>
        <v>48245.581949487467</v>
      </c>
      <c r="D47" s="358">
        <f>[3]Output!G19</f>
        <v>3967.7815608953551</v>
      </c>
      <c r="E47" s="358">
        <f>[3]Output!H19</f>
        <v>17796.759119063441</v>
      </c>
      <c r="F47" s="358">
        <f>[3]Output!I19</f>
        <v>8982.1740783163259</v>
      </c>
      <c r="G47" s="358">
        <f>[3]Output!J19</f>
        <v>5567.5747524279859</v>
      </c>
      <c r="H47" s="358">
        <f>[3]Output!K19</f>
        <v>8075.3672553967899</v>
      </c>
      <c r="I47" s="358">
        <f>[3]Output!L19</f>
        <v>1663.731588304842</v>
      </c>
      <c r="J47" s="358">
        <f>[3]Output!M19</f>
        <v>9042.3641329302391</v>
      </c>
      <c r="K47" s="358">
        <f>[3]Output!N19</f>
        <v>89623.654410387855</v>
      </c>
      <c r="L47" s="358">
        <f>[3]Output!O19</f>
        <v>18002.808964582848</v>
      </c>
      <c r="M47" s="358" t="e">
        <f>[3]Output!P19</f>
        <v>#N/A</v>
      </c>
      <c r="N47" s="358">
        <f>[3]Output!Q19</f>
        <v>15873.676646380469</v>
      </c>
      <c r="O47" s="358">
        <f>[3]Output!R19</f>
        <v>16514.785707311417</v>
      </c>
      <c r="P47" s="358">
        <f>[3]Output!S19</f>
        <v>50530.601455491415</v>
      </c>
      <c r="Q47" s="358">
        <f>[3]Output!T19</f>
        <v>213423.98232804175</v>
      </c>
      <c r="R47" s="358">
        <f>[3]Output!U19</f>
        <v>37677.090517057499</v>
      </c>
    </row>
    <row r="48" spans="1:18" x14ac:dyDescent="0.25">
      <c r="A48" s="308" t="str">
        <f t="shared" si="2"/>
        <v>Value of commissioned assets, 2023/24</v>
      </c>
      <c r="B48" s="358">
        <f>[3]Output!E20</f>
        <v>14672.777154184731</v>
      </c>
      <c r="C48" s="358">
        <f>[3]Output!F20</f>
        <v>38772.738517131242</v>
      </c>
      <c r="D48" s="358">
        <f>[3]Output!G20</f>
        <v>2840.7102307855239</v>
      </c>
      <c r="E48" s="358">
        <f>[3]Output!H20</f>
        <v>15710.84150223012</v>
      </c>
      <c r="F48" s="358">
        <f>[3]Output!I20</f>
        <v>9383.3630278770361</v>
      </c>
      <c r="G48" s="358">
        <f>[3]Output!J20</f>
        <v>5578.0770141048597</v>
      </c>
      <c r="H48" s="358">
        <f>[3]Output!K20</f>
        <v>8520.7632766490988</v>
      </c>
      <c r="I48" s="358">
        <f>[3]Output!L20</f>
        <v>1665.5343513423325</v>
      </c>
      <c r="J48" s="358">
        <f>[3]Output!M20</f>
        <v>10071.951141968706</v>
      </c>
      <c r="K48" s="358">
        <f>[3]Output!N20</f>
        <v>79929.574002059759</v>
      </c>
      <c r="L48" s="358">
        <f>[3]Output!O20</f>
        <v>23071.296835907422</v>
      </c>
      <c r="M48" s="358" t="e">
        <f>[3]Output!P20</f>
        <v>#N/A</v>
      </c>
      <c r="N48" s="358">
        <f>[3]Output!Q20</f>
        <v>16558.302274241945</v>
      </c>
      <c r="O48" s="358">
        <f>[3]Output!R20</f>
        <v>16264.117073022302</v>
      </c>
      <c r="P48" s="358">
        <f>[3]Output!S20</f>
        <v>46851.604858224193</v>
      </c>
      <c r="Q48" s="358">
        <f>[3]Output!T20</f>
        <v>209518.18392710513</v>
      </c>
      <c r="R48" s="358">
        <f>[3]Output!U20</f>
        <v>39911.186049068143</v>
      </c>
    </row>
    <row r="49" spans="1:18" x14ac:dyDescent="0.25">
      <c r="A49" s="308" t="str">
        <f t="shared" si="2"/>
        <v>Value of commissioned assets, 2024/25</v>
      </c>
      <c r="B49" s="358">
        <f>[3]Output!E21</f>
        <v>14150.711147161515</v>
      </c>
      <c r="C49" s="358">
        <f>[3]Output!F21</f>
        <v>43211.493557946123</v>
      </c>
      <c r="D49" s="358">
        <f>[3]Output!G21</f>
        <v>2963.6864818674044</v>
      </c>
      <c r="E49" s="358">
        <f>[3]Output!H21</f>
        <v>14722.518947443514</v>
      </c>
      <c r="F49" s="358">
        <f>[3]Output!I21</f>
        <v>10052.315192213098</v>
      </c>
      <c r="G49" s="358">
        <f>[3]Output!J21</f>
        <v>5125.7868259029583</v>
      </c>
      <c r="H49" s="358">
        <f>[3]Output!K21</f>
        <v>8567.1005445935371</v>
      </c>
      <c r="I49" s="358">
        <f>[3]Output!L21</f>
        <v>1671.9158090065555</v>
      </c>
      <c r="J49" s="358">
        <f>[3]Output!M21</f>
        <v>8471.990542954245</v>
      </c>
      <c r="K49" s="358">
        <f>[3]Output!N21</f>
        <v>84444.365243546883</v>
      </c>
      <c r="L49" s="358">
        <f>[3]Output!O21</f>
        <v>13934.599644582944</v>
      </c>
      <c r="M49" s="358" t="e">
        <f>[3]Output!P21</f>
        <v>#N/A</v>
      </c>
      <c r="N49" s="358">
        <f>[3]Output!Q21</f>
        <v>15250.2101420237</v>
      </c>
      <c r="O49" s="358">
        <f>[3]Output!R21</f>
        <v>16597.07093675133</v>
      </c>
      <c r="P49" s="358">
        <f>[3]Output!S21</f>
        <v>48041.410078531495</v>
      </c>
      <c r="Q49" s="358">
        <f>[3]Output!T21</f>
        <v>197131.64960191568</v>
      </c>
      <c r="R49" s="358">
        <f>[3]Output!U21</f>
        <v>42077.362820820395</v>
      </c>
    </row>
    <row r="50" spans="1:18" ht="35.1" customHeight="1" x14ac:dyDescent="0.35">
      <c r="A50" s="1" t="s">
        <v>10</v>
      </c>
      <c r="B50" s="3"/>
      <c r="C50" s="3"/>
      <c r="D50" s="3"/>
      <c r="E50" s="3"/>
      <c r="F50" s="3"/>
      <c r="G50" s="3"/>
      <c r="H50" s="3"/>
      <c r="I50" s="3"/>
      <c r="J50" s="3"/>
      <c r="K50" s="3"/>
      <c r="L50" s="3"/>
      <c r="M50" s="3"/>
      <c r="N50" s="3"/>
      <c r="O50" s="3"/>
      <c r="P50" s="3"/>
      <c r="Q50" s="3"/>
      <c r="R50" s="3"/>
    </row>
    <row r="51" spans="1:18" x14ac:dyDescent="0.25">
      <c r="A51" s="308" t="str">
        <f t="shared" ref="A51:A57" si="3">"Value of disposed assets, " &amp; U4</f>
        <v>Value of disposed assets, 2018/19</v>
      </c>
      <c r="B51" s="2">
        <f>[4]Outputs!C12</f>
        <v>0</v>
      </c>
      <c r="C51" s="2">
        <f>[4]Outputs!D12</f>
        <v>853.06700000000001</v>
      </c>
      <c r="D51" s="2">
        <f>[4]Outputs!E12</f>
        <v>38</v>
      </c>
      <c r="E51" s="2">
        <f>[4]Outputs!F12</f>
        <v>773.18725158335349</v>
      </c>
      <c r="F51" s="2">
        <f>[4]Outputs!G12</f>
        <v>162.02709496968251</v>
      </c>
      <c r="G51" s="2">
        <f>[4]Outputs!H12</f>
        <v>125.5172148877932</v>
      </c>
      <c r="H51" s="2">
        <f>[4]Outputs!I12</f>
        <v>142.4</v>
      </c>
      <c r="I51" s="2">
        <f>[4]Outputs!J12</f>
        <v>0</v>
      </c>
      <c r="J51" s="2">
        <f>[4]Outputs!K12</f>
        <v>393</v>
      </c>
      <c r="K51" s="2">
        <f>[4]Outputs!L12</f>
        <v>1377.9363699999999</v>
      </c>
      <c r="L51" s="2">
        <f>[4]Outputs!M12</f>
        <v>79.501966691335895</v>
      </c>
      <c r="M51" s="2">
        <f>[4]Outputs!N12</f>
        <v>12095.958583283449</v>
      </c>
      <c r="N51" s="2">
        <f>[4]Outputs!O12</f>
        <v>346.58528799999999</v>
      </c>
      <c r="O51" s="2">
        <f>[4]Outputs!P12</f>
        <v>15.95</v>
      </c>
      <c r="P51" s="2">
        <f>[4]Outputs!Q12</f>
        <v>1812</v>
      </c>
      <c r="Q51" s="2">
        <f>[4]Outputs!R12</f>
        <v>7412</v>
      </c>
      <c r="R51" s="2">
        <f>[4]Outputs!S12</f>
        <v>0</v>
      </c>
    </row>
    <row r="52" spans="1:18" x14ac:dyDescent="0.25">
      <c r="A52" s="308" t="str">
        <f t="shared" si="3"/>
        <v>Value of disposed assets, 2019/20</v>
      </c>
      <c r="B52" s="2">
        <f>[4]Outputs!C13</f>
        <v>130.56285494152584</v>
      </c>
      <c r="C52" s="2">
        <f>[4]Outputs!D13</f>
        <v>291.1814713869436</v>
      </c>
      <c r="D52" s="2">
        <f>[4]Outputs!E13</f>
        <v>28.185792018269709</v>
      </c>
      <c r="E52" s="2">
        <f>[4]Outputs!F13</f>
        <v>1081.6181052012112</v>
      </c>
      <c r="F52" s="2">
        <f>[4]Outputs!G13</f>
        <v>178.47885662895501</v>
      </c>
      <c r="G52" s="2">
        <f>[4]Outputs!H13</f>
        <v>122.54430261356083</v>
      </c>
      <c r="H52" s="2">
        <f>[4]Outputs!I13</f>
        <v>279.52838509019517</v>
      </c>
      <c r="I52" s="2">
        <f>[4]Outputs!J13</f>
        <v>69.673769697336382</v>
      </c>
      <c r="J52" s="2">
        <f>[4]Outputs!K13</f>
        <v>549.03917777641948</v>
      </c>
      <c r="K52" s="2">
        <f>[4]Outputs!L13</f>
        <v>1719.4553983460369</v>
      </c>
      <c r="L52" s="2">
        <f>[4]Outputs!M13</f>
        <v>286.71673089558186</v>
      </c>
      <c r="M52" s="2">
        <f>[4]Outputs!N13</f>
        <v>11719.776367633081</v>
      </c>
      <c r="N52" s="2">
        <f>[4]Outputs!O13</f>
        <v>506.71221055210697</v>
      </c>
      <c r="O52" s="2">
        <f>[4]Outputs!P13</f>
        <v>27.481768532562345</v>
      </c>
      <c r="P52" s="2">
        <f>[4]Outputs!Q13</f>
        <v>2627.6108777379654</v>
      </c>
      <c r="Q52" s="2">
        <f>[4]Outputs!R13</f>
        <v>10769.994983532757</v>
      </c>
      <c r="R52" s="2">
        <f>[4]Outputs!S13</f>
        <v>3.2834490266159988</v>
      </c>
    </row>
    <row r="53" spans="1:18" x14ac:dyDescent="0.25">
      <c r="A53" s="308" t="str">
        <f t="shared" si="3"/>
        <v>Value of disposed assets, 2020/21</v>
      </c>
      <c r="B53" s="2">
        <f>[4]Outputs!C14</f>
        <v>133.04354918541483</v>
      </c>
      <c r="C53" s="2">
        <f>[4]Outputs!D14</f>
        <v>296.71391934329552</v>
      </c>
      <c r="D53" s="2">
        <f>[4]Outputs!E14</f>
        <v>28.721322066616835</v>
      </c>
      <c r="E53" s="2">
        <f>[4]Outputs!F14</f>
        <v>1102.1688492000342</v>
      </c>
      <c r="F53" s="2">
        <f>[4]Outputs!G14</f>
        <v>181.86995490490517</v>
      </c>
      <c r="G53" s="2">
        <f>[4]Outputs!H14</f>
        <v>124.87264436321848</v>
      </c>
      <c r="H53" s="2">
        <f>[4]Outputs!I14</f>
        <v>284.8394244069089</v>
      </c>
      <c r="I53" s="2">
        <f>[4]Outputs!J14</f>
        <v>70.997571321585767</v>
      </c>
      <c r="J53" s="2">
        <f>[4]Outputs!K14</f>
        <v>559.47092215417149</v>
      </c>
      <c r="K53" s="2">
        <f>[4]Outputs!L14</f>
        <v>1752.1250509146116</v>
      </c>
      <c r="L53" s="2">
        <f>[4]Outputs!M14</f>
        <v>292.16434878259787</v>
      </c>
      <c r="M53" s="2">
        <f>[4]Outputs!N14</f>
        <v>11942.452118618108</v>
      </c>
      <c r="N53" s="2">
        <f>[4]Outputs!O14</f>
        <v>516.33974255259704</v>
      </c>
      <c r="O53" s="2">
        <f>[4]Outputs!P14</f>
        <v>28.00392213468103</v>
      </c>
      <c r="P53" s="2">
        <f>[4]Outputs!Q14</f>
        <v>2677.535484414987</v>
      </c>
      <c r="Q53" s="2">
        <f>[4]Outputs!R14</f>
        <v>10974.62488821988</v>
      </c>
      <c r="R53" s="2">
        <f>[4]Outputs!S14</f>
        <v>3.3458345581217026</v>
      </c>
    </row>
    <row r="54" spans="1:18" x14ac:dyDescent="0.25">
      <c r="A54" s="308" t="str">
        <f t="shared" si="3"/>
        <v>Value of disposed assets, 2021/22</v>
      </c>
      <c r="B54" s="2">
        <f>[4]Outputs!C15</f>
        <v>135.70442016912315</v>
      </c>
      <c r="C54" s="2">
        <f>[4]Outputs!D15</f>
        <v>302.64819773016143</v>
      </c>
      <c r="D54" s="2">
        <f>[4]Outputs!E15</f>
        <v>29.295748507949174</v>
      </c>
      <c r="E54" s="2">
        <f>[4]Outputs!F15</f>
        <v>1124.212226184035</v>
      </c>
      <c r="F54" s="2">
        <f>[4]Outputs!G15</f>
        <v>185.50735400300329</v>
      </c>
      <c r="G54" s="2">
        <f>[4]Outputs!H15</f>
        <v>127.37009725048287</v>
      </c>
      <c r="H54" s="2">
        <f>[4]Outputs!I15</f>
        <v>290.53621289504707</v>
      </c>
      <c r="I54" s="2">
        <f>[4]Outputs!J15</f>
        <v>72.41752274801749</v>
      </c>
      <c r="J54" s="2">
        <f>[4]Outputs!K15</f>
        <v>570.66034059725496</v>
      </c>
      <c r="K54" s="2">
        <f>[4]Outputs!L15</f>
        <v>1787.167551932904</v>
      </c>
      <c r="L54" s="2">
        <f>[4]Outputs!M15</f>
        <v>298.00763575824988</v>
      </c>
      <c r="M54" s="2">
        <f>[4]Outputs!N15</f>
        <v>12181.301160990472</v>
      </c>
      <c r="N54" s="2">
        <f>[4]Outputs!O15</f>
        <v>526.66653740364904</v>
      </c>
      <c r="O54" s="2">
        <f>[4]Outputs!P15</f>
        <v>28.564000577374653</v>
      </c>
      <c r="P54" s="2">
        <f>[4]Outputs!Q15</f>
        <v>2731.0861941032867</v>
      </c>
      <c r="Q54" s="2">
        <f>[4]Outputs!R15</f>
        <v>11194.117385984278</v>
      </c>
      <c r="R54" s="2">
        <f>[4]Outputs!S15</f>
        <v>3.412751249284137</v>
      </c>
    </row>
    <row r="55" spans="1:18" x14ac:dyDescent="0.25">
      <c r="A55" s="308" t="str">
        <f t="shared" si="3"/>
        <v>Value of disposed assets, 2022/23</v>
      </c>
      <c r="B55" s="2">
        <f>[4]Outputs!C16</f>
        <v>138.41850857250563</v>
      </c>
      <c r="C55" s="2">
        <f>[4]Outputs!D16</f>
        <v>308.70116168476471</v>
      </c>
      <c r="D55" s="2">
        <f>[4]Outputs!E16</f>
        <v>29.881663478108159</v>
      </c>
      <c r="E55" s="2">
        <f>[4]Outputs!F16</f>
        <v>1146.6964707077157</v>
      </c>
      <c r="F55" s="2">
        <f>[4]Outputs!G16</f>
        <v>189.21750108306335</v>
      </c>
      <c r="G55" s="2">
        <f>[4]Outputs!H16</f>
        <v>129.91749919549252</v>
      </c>
      <c r="H55" s="2">
        <f>[4]Outputs!I16</f>
        <v>296.34693715294804</v>
      </c>
      <c r="I55" s="2">
        <f>[4]Outputs!J16</f>
        <v>73.865873202977852</v>
      </c>
      <c r="J55" s="2">
        <f>[4]Outputs!K16</f>
        <v>582.07354740920016</v>
      </c>
      <c r="K55" s="2">
        <f>[4]Outputs!L16</f>
        <v>1822.9109029715623</v>
      </c>
      <c r="L55" s="2">
        <f>[4]Outputs!M16</f>
        <v>303.96778847341488</v>
      </c>
      <c r="M55" s="2">
        <f>[4]Outputs!N16</f>
        <v>12424.927184210283</v>
      </c>
      <c r="N55" s="2">
        <f>[4]Outputs!O16</f>
        <v>537.19986815172206</v>
      </c>
      <c r="O55" s="2">
        <f>[4]Outputs!P16</f>
        <v>29.135280588922146</v>
      </c>
      <c r="P55" s="2">
        <f>[4]Outputs!Q16</f>
        <v>2785.7079179853531</v>
      </c>
      <c r="Q55" s="2">
        <f>[4]Outputs!R16</f>
        <v>11417.999733703964</v>
      </c>
      <c r="R55" s="2">
        <f>[4]Outputs!S16</f>
        <v>3.48100627426982</v>
      </c>
    </row>
    <row r="56" spans="1:18" x14ac:dyDescent="0.25">
      <c r="A56" s="308" t="str">
        <f t="shared" si="3"/>
        <v>Value of disposed assets, 2023/24</v>
      </c>
      <c r="B56" s="2">
        <f>[4]Outputs!C17</f>
        <v>141.18687874395573</v>
      </c>
      <c r="C56" s="2">
        <f>[4]Outputs!D17</f>
        <v>314.87518491845998</v>
      </c>
      <c r="D56" s="2">
        <f>[4]Outputs!E17</f>
        <v>30.479296747670322</v>
      </c>
      <c r="E56" s="2">
        <f>[4]Outputs!F17</f>
        <v>1169.63040012187</v>
      </c>
      <c r="F56" s="2">
        <f>[4]Outputs!G17</f>
        <v>193.00185110472464</v>
      </c>
      <c r="G56" s="2">
        <f>[4]Outputs!H17</f>
        <v>132.51584917940238</v>
      </c>
      <c r="H56" s="2">
        <f>[4]Outputs!I17</f>
        <v>302.27387589600698</v>
      </c>
      <c r="I56" s="2">
        <f>[4]Outputs!J17</f>
        <v>75.343190667037405</v>
      </c>
      <c r="J56" s="2">
        <f>[4]Outputs!K17</f>
        <v>593.71501835738411</v>
      </c>
      <c r="K56" s="2">
        <f>[4]Outputs!L17</f>
        <v>1859.3691210309935</v>
      </c>
      <c r="L56" s="2">
        <f>[4]Outputs!M17</f>
        <v>310.04714424288318</v>
      </c>
      <c r="M56" s="2">
        <f>[4]Outputs!N17</f>
        <v>12673.425727894488</v>
      </c>
      <c r="N56" s="2">
        <f>[4]Outputs!O17</f>
        <v>547.94386551475645</v>
      </c>
      <c r="O56" s="2">
        <f>[4]Outputs!P17</f>
        <v>29.71798620070059</v>
      </c>
      <c r="P56" s="2">
        <f>[4]Outputs!Q17</f>
        <v>2841.4220763450598</v>
      </c>
      <c r="Q56" s="2">
        <f>[4]Outputs!R17</f>
        <v>11646.359728378044</v>
      </c>
      <c r="R56" s="2">
        <f>[4]Outputs!S17</f>
        <v>3.5506263997552168</v>
      </c>
    </row>
    <row r="57" spans="1:18" x14ac:dyDescent="0.25">
      <c r="A57" s="308" t="str">
        <f t="shared" si="3"/>
        <v>Value of disposed assets, 2024/25</v>
      </c>
      <c r="B57" s="2">
        <f>[4]Outputs!C18</f>
        <v>144.01061631883488</v>
      </c>
      <c r="C57" s="2">
        <f>[4]Outputs!D18</f>
        <v>321.17268861682925</v>
      </c>
      <c r="D57" s="2">
        <f>[4]Outputs!E18</f>
        <v>31.088882682623733</v>
      </c>
      <c r="E57" s="2">
        <f>[4]Outputs!F18</f>
        <v>1193.0230081243076</v>
      </c>
      <c r="F57" s="2">
        <f>[4]Outputs!G18</f>
        <v>196.86188812681914</v>
      </c>
      <c r="G57" s="2">
        <f>[4]Outputs!H18</f>
        <v>135.16616616299044</v>
      </c>
      <c r="H57" s="2">
        <f>[4]Outputs!I18</f>
        <v>308.31935341392716</v>
      </c>
      <c r="I57" s="2">
        <f>[4]Outputs!J18</f>
        <v>76.850054480378162</v>
      </c>
      <c r="J57" s="2">
        <f>[4]Outputs!K18</f>
        <v>605.58931872453184</v>
      </c>
      <c r="K57" s="2">
        <f>[4]Outputs!L18</f>
        <v>1896.5565034516135</v>
      </c>
      <c r="L57" s="2">
        <f>[4]Outputs!M18</f>
        <v>316.24808712774086</v>
      </c>
      <c r="M57" s="2">
        <f>[4]Outputs!N18</f>
        <v>12926.894242452379</v>
      </c>
      <c r="N57" s="2">
        <f>[4]Outputs!O18</f>
        <v>558.90274282505163</v>
      </c>
      <c r="O57" s="2">
        <f>[4]Outputs!P18</f>
        <v>30.312345924714606</v>
      </c>
      <c r="P57" s="2">
        <f>[4]Outputs!Q18</f>
        <v>2898.2505178719616</v>
      </c>
      <c r="Q57" s="2">
        <f>[4]Outputs!R18</f>
        <v>11879.286922945606</v>
      </c>
      <c r="R57" s="2">
        <f>[4]Outputs!S18</f>
        <v>3.6216389277503214</v>
      </c>
    </row>
    <row r="58" spans="1:18" x14ac:dyDescent="0.25">
      <c r="A58" s="402"/>
      <c r="B58" s="402"/>
      <c r="C58" s="402"/>
      <c r="D58" s="402"/>
      <c r="E58" s="402"/>
      <c r="F58" s="402"/>
      <c r="G58" s="402"/>
      <c r="H58" s="402"/>
      <c r="I58" s="402"/>
      <c r="J58" s="402"/>
      <c r="K58" s="402"/>
      <c r="L58" s="402"/>
      <c r="M58" s="402"/>
      <c r="N58" s="402"/>
      <c r="O58" s="402"/>
      <c r="P58" s="402"/>
      <c r="Q58" s="402"/>
      <c r="R58" s="402"/>
    </row>
    <row r="59" spans="1:18" x14ac:dyDescent="0.25">
      <c r="A59" s="402"/>
      <c r="B59" s="402"/>
      <c r="C59" s="402"/>
      <c r="D59" s="402"/>
      <c r="E59" s="402"/>
      <c r="F59" s="402"/>
      <c r="G59" s="402"/>
      <c r="H59" s="402"/>
      <c r="I59" s="402"/>
      <c r="J59" s="402"/>
      <c r="K59" s="402"/>
      <c r="L59" s="402"/>
      <c r="M59" s="402"/>
      <c r="N59" s="402"/>
      <c r="O59" s="402"/>
      <c r="P59" s="402"/>
      <c r="Q59" s="402"/>
      <c r="R59" s="402"/>
    </row>
    <row r="60" spans="1:18" x14ac:dyDescent="0.25">
      <c r="A60" s="402"/>
      <c r="B60" s="402"/>
      <c r="C60" s="402"/>
      <c r="D60" s="402"/>
      <c r="E60" s="402"/>
      <c r="F60" s="402"/>
      <c r="G60" s="402"/>
      <c r="H60" s="402"/>
      <c r="I60" s="402"/>
      <c r="J60" s="402"/>
      <c r="K60" s="402"/>
      <c r="L60" s="402"/>
      <c r="M60" s="402"/>
      <c r="N60" s="402"/>
      <c r="O60" s="402"/>
      <c r="P60" s="402"/>
      <c r="Q60" s="402"/>
      <c r="R60" s="402"/>
    </row>
    <row r="61" spans="1:18" ht="21" x14ac:dyDescent="0.35">
      <c r="A61" s="1" t="s">
        <v>345</v>
      </c>
      <c r="B61" s="402"/>
      <c r="C61" s="402"/>
      <c r="D61" s="402"/>
      <c r="E61" s="402"/>
      <c r="F61" s="402"/>
      <c r="G61" s="402"/>
      <c r="H61" s="402"/>
      <c r="I61" s="402"/>
      <c r="J61" s="402"/>
      <c r="K61" s="402"/>
      <c r="L61" s="402"/>
      <c r="M61" s="402"/>
      <c r="N61" s="402"/>
      <c r="O61" s="402"/>
      <c r="P61" s="402"/>
      <c r="Q61" s="402"/>
      <c r="R61" s="402"/>
    </row>
    <row r="62" spans="1:18" x14ac:dyDescent="0.25">
      <c r="A62" s="402" t="s">
        <v>309</v>
      </c>
      <c r="B62" s="409">
        <v>0.63</v>
      </c>
      <c r="C62" s="409">
        <v>0.63</v>
      </c>
      <c r="D62" s="409">
        <v>0.63</v>
      </c>
      <c r="E62" s="409">
        <v>0.63</v>
      </c>
      <c r="F62" s="409">
        <v>0.63</v>
      </c>
      <c r="G62" s="409">
        <v>0.63</v>
      </c>
      <c r="H62" s="409">
        <v>0.63</v>
      </c>
      <c r="I62" s="409">
        <v>0.63</v>
      </c>
      <c r="J62" s="409">
        <v>0.63</v>
      </c>
      <c r="K62" s="409">
        <v>0.63</v>
      </c>
      <c r="L62" s="409">
        <v>0.63</v>
      </c>
      <c r="M62" s="409">
        <v>0.63</v>
      </c>
      <c r="N62" s="409">
        <v>0.63</v>
      </c>
      <c r="O62" s="409">
        <v>0.63</v>
      </c>
      <c r="P62" s="409">
        <v>0.63</v>
      </c>
      <c r="Q62" s="409">
        <v>0.63</v>
      </c>
      <c r="R62" s="409">
        <v>0.63</v>
      </c>
    </row>
    <row r="63" spans="1:18" x14ac:dyDescent="0.25">
      <c r="A63" s="402" t="s">
        <v>318</v>
      </c>
      <c r="B63" s="409">
        <v>0.63</v>
      </c>
      <c r="C63" s="409">
        <v>0.63</v>
      </c>
      <c r="D63" s="409">
        <v>0.63</v>
      </c>
      <c r="E63" s="409">
        <v>0.63</v>
      </c>
      <c r="F63" s="409">
        <v>0.63</v>
      </c>
      <c r="G63" s="409">
        <v>0.63</v>
      </c>
      <c r="H63" s="409">
        <v>0.63</v>
      </c>
      <c r="I63" s="409">
        <v>0.63</v>
      </c>
      <c r="J63" s="409">
        <v>0.63</v>
      </c>
      <c r="K63" s="409">
        <v>0.63</v>
      </c>
      <c r="L63" s="409">
        <v>0.63</v>
      </c>
      <c r="M63" s="409">
        <v>0.63</v>
      </c>
      <c r="N63" s="409">
        <v>0.63</v>
      </c>
      <c r="O63" s="409">
        <v>0.63</v>
      </c>
      <c r="P63" s="409">
        <v>0.63</v>
      </c>
      <c r="Q63" s="409">
        <v>0.63</v>
      </c>
      <c r="R63" s="409">
        <v>0.63</v>
      </c>
    </row>
    <row r="64" spans="1:18" x14ac:dyDescent="0.25">
      <c r="A64" s="402" t="s">
        <v>344</v>
      </c>
      <c r="B64" s="418">
        <v>5.0000000000000001E-3</v>
      </c>
      <c r="C64" s="418">
        <v>5.0000000000000001E-3</v>
      </c>
      <c r="D64" s="418">
        <v>5.0000000000000001E-3</v>
      </c>
      <c r="E64" s="418">
        <v>5.0000000000000001E-3</v>
      </c>
      <c r="F64" s="418">
        <v>5.0000000000000001E-3</v>
      </c>
      <c r="G64" s="418">
        <v>5.0000000000000001E-3</v>
      </c>
      <c r="H64" s="418">
        <v>5.0000000000000001E-3</v>
      </c>
      <c r="I64" s="418">
        <v>5.0000000000000001E-3</v>
      </c>
      <c r="J64" s="418">
        <v>5.0000000000000001E-3</v>
      </c>
      <c r="K64" s="418">
        <v>5.0000000000000001E-3</v>
      </c>
      <c r="L64" s="418">
        <v>5.0000000000000001E-3</v>
      </c>
      <c r="M64" s="418">
        <v>5.0000000000000001E-3</v>
      </c>
      <c r="N64" s="418">
        <v>5.0000000000000001E-3</v>
      </c>
      <c r="O64" s="418">
        <v>5.0000000000000001E-3</v>
      </c>
      <c r="P64" s="418">
        <v>5.0000000000000001E-3</v>
      </c>
      <c r="Q64" s="418">
        <v>5.0000000000000001E-3</v>
      </c>
      <c r="R64" s="418">
        <v>5.0000000000000001E-3</v>
      </c>
    </row>
    <row r="65" spans="1:18" x14ac:dyDescent="0.25">
      <c r="A65" s="402" t="s">
        <v>300</v>
      </c>
      <c r="B65" s="409">
        <v>0.3</v>
      </c>
      <c r="C65" s="409">
        <v>0.3</v>
      </c>
      <c r="D65" s="409">
        <v>0.3</v>
      </c>
      <c r="E65" s="409">
        <v>0.3</v>
      </c>
      <c r="F65" s="409">
        <v>0.3</v>
      </c>
      <c r="G65" s="409">
        <v>0.3</v>
      </c>
      <c r="H65" s="409">
        <v>0.3</v>
      </c>
      <c r="I65" s="409">
        <v>0.3</v>
      </c>
      <c r="J65" s="409">
        <v>0.3</v>
      </c>
      <c r="K65" s="409">
        <v>0.3</v>
      </c>
      <c r="L65" s="409">
        <v>0.3</v>
      </c>
      <c r="M65" s="409">
        <v>0.3</v>
      </c>
      <c r="N65" s="409">
        <v>0.3</v>
      </c>
      <c r="O65" s="409">
        <v>0.3</v>
      </c>
      <c r="P65" s="409">
        <v>0.3</v>
      </c>
      <c r="Q65" s="409">
        <v>0.3</v>
      </c>
      <c r="R65" s="409">
        <v>0.3</v>
      </c>
    </row>
    <row r="66" spans="1:18" x14ac:dyDescent="0.25">
      <c r="A66" s="402" t="s">
        <v>314</v>
      </c>
      <c r="B66" s="416" t="s">
        <v>316</v>
      </c>
      <c r="C66" s="416" t="s">
        <v>316</v>
      </c>
      <c r="D66" s="416" t="s">
        <v>316</v>
      </c>
      <c r="E66" s="416" t="s">
        <v>316</v>
      </c>
      <c r="F66" s="416" t="s">
        <v>316</v>
      </c>
      <c r="G66" s="416" t="s">
        <v>316</v>
      </c>
      <c r="H66" s="416" t="s">
        <v>316</v>
      </c>
      <c r="I66" s="416" t="s">
        <v>316</v>
      </c>
      <c r="J66" s="416" t="s">
        <v>316</v>
      </c>
      <c r="K66" s="416" t="s">
        <v>316</v>
      </c>
      <c r="L66" s="416" t="s">
        <v>316</v>
      </c>
      <c r="M66" s="416" t="s">
        <v>316</v>
      </c>
      <c r="N66" s="416" t="s">
        <v>316</v>
      </c>
      <c r="O66" s="416" t="s">
        <v>316</v>
      </c>
      <c r="P66" s="416" t="s">
        <v>316</v>
      </c>
      <c r="Q66" s="416" t="s">
        <v>316</v>
      </c>
      <c r="R66" s="416" t="s">
        <v>316</v>
      </c>
    </row>
    <row r="67" spans="1:18" x14ac:dyDescent="0.25">
      <c r="A67" s="402" t="s">
        <v>315</v>
      </c>
      <c r="B67" s="416" t="s">
        <v>317</v>
      </c>
      <c r="C67" s="416" t="s">
        <v>317</v>
      </c>
      <c r="D67" s="416" t="s">
        <v>317</v>
      </c>
      <c r="E67" s="416" t="s">
        <v>317</v>
      </c>
      <c r="F67" s="416" t="s">
        <v>317</v>
      </c>
      <c r="G67" s="416" t="s">
        <v>317</v>
      </c>
      <c r="H67" s="416" t="s">
        <v>317</v>
      </c>
      <c r="I67" s="416" t="s">
        <v>317</v>
      </c>
      <c r="J67" s="416" t="s">
        <v>317</v>
      </c>
      <c r="K67" s="416" t="s">
        <v>317</v>
      </c>
      <c r="L67" s="416" t="s">
        <v>317</v>
      </c>
      <c r="M67" s="416" t="s">
        <v>317</v>
      </c>
      <c r="N67" s="416" t="s">
        <v>317</v>
      </c>
      <c r="O67" s="416" t="s">
        <v>317</v>
      </c>
      <c r="P67" s="416" t="s">
        <v>317</v>
      </c>
      <c r="Q67" s="416" t="s">
        <v>317</v>
      </c>
      <c r="R67" s="416" t="s">
        <v>317</v>
      </c>
    </row>
    <row r="68" spans="1:18" x14ac:dyDescent="0.25">
      <c r="A68" s="402"/>
      <c r="B68" s="402"/>
      <c r="C68" s="402"/>
      <c r="D68" s="402"/>
      <c r="E68" s="402"/>
      <c r="F68" s="402"/>
      <c r="G68" s="402"/>
      <c r="H68" s="402"/>
      <c r="I68" s="402"/>
      <c r="J68" s="402"/>
      <c r="K68" s="402"/>
      <c r="L68" s="402"/>
      <c r="M68" s="402"/>
      <c r="N68" s="402"/>
      <c r="O68" s="402"/>
      <c r="P68" s="402"/>
      <c r="Q68" s="402"/>
      <c r="R68" s="402"/>
    </row>
    <row r="69" spans="1:18" x14ac:dyDescent="0.25">
      <c r="A69" s="402"/>
      <c r="B69" s="402"/>
      <c r="C69" s="402"/>
      <c r="D69" s="402"/>
      <c r="E69" s="402"/>
      <c r="F69" s="402"/>
      <c r="G69" s="402"/>
      <c r="H69" s="402"/>
      <c r="I69" s="402"/>
      <c r="J69" s="402"/>
      <c r="K69" s="402"/>
      <c r="L69" s="402"/>
      <c r="M69" s="402"/>
      <c r="N69" s="402"/>
      <c r="O69" s="402"/>
      <c r="P69" s="402"/>
      <c r="Q69" s="402"/>
      <c r="R69" s="402"/>
    </row>
    <row r="70" spans="1:18" x14ac:dyDescent="0.25">
      <c r="A70" s="402"/>
      <c r="B70" s="402"/>
      <c r="C70" s="402"/>
      <c r="D70" s="402"/>
      <c r="E70" s="402"/>
      <c r="F70" s="402"/>
      <c r="G70" s="402"/>
      <c r="H70" s="402"/>
      <c r="I70" s="402"/>
      <c r="J70" s="402"/>
      <c r="K70" s="402"/>
      <c r="L70" s="402"/>
      <c r="M70" s="402"/>
      <c r="N70" s="402"/>
      <c r="O70" s="402"/>
      <c r="P70" s="402"/>
      <c r="Q70" s="402"/>
      <c r="R70" s="402"/>
    </row>
    <row r="71" spans="1:18" x14ac:dyDescent="0.25">
      <c r="A71" s="402"/>
      <c r="B71" s="402"/>
      <c r="C71" s="402"/>
      <c r="D71" s="402"/>
      <c r="E71" s="402"/>
      <c r="F71" s="402"/>
      <c r="G71" s="402"/>
      <c r="H71" s="402"/>
      <c r="I71" s="402"/>
      <c r="J71" s="402"/>
      <c r="K71" s="402"/>
      <c r="L71" s="402"/>
      <c r="M71" s="402"/>
      <c r="N71" s="402"/>
      <c r="O71" s="402"/>
      <c r="P71" s="402"/>
      <c r="Q71" s="402"/>
      <c r="R71" s="402"/>
    </row>
    <row r="72" spans="1:18" x14ac:dyDescent="0.25">
      <c r="A72" s="402"/>
      <c r="B72" s="402"/>
      <c r="C72" s="402"/>
      <c r="D72" s="402"/>
      <c r="E72" s="402"/>
      <c r="F72" s="402"/>
      <c r="G72" s="402"/>
      <c r="H72" s="402"/>
      <c r="I72" s="402"/>
      <c r="J72" s="402"/>
      <c r="K72" s="402"/>
      <c r="L72" s="402"/>
      <c r="M72" s="402"/>
      <c r="N72" s="402"/>
      <c r="O72" s="402"/>
      <c r="P72" s="402"/>
      <c r="Q72" s="402"/>
      <c r="R72" s="402"/>
    </row>
    <row r="73" spans="1:18" x14ac:dyDescent="0.25">
      <c r="A73" s="402"/>
      <c r="B73" s="402"/>
      <c r="C73" s="402"/>
      <c r="D73" s="402"/>
      <c r="E73" s="402"/>
      <c r="F73" s="402"/>
      <c r="G73" s="402"/>
      <c r="H73" s="402"/>
      <c r="I73" s="402"/>
      <c r="J73" s="402"/>
      <c r="K73" s="402"/>
      <c r="L73" s="402"/>
      <c r="M73" s="402"/>
      <c r="N73" s="402"/>
      <c r="O73" s="402"/>
      <c r="P73" s="402"/>
      <c r="Q73" s="402"/>
      <c r="R73" s="402"/>
    </row>
    <row r="74" spans="1:18" x14ac:dyDescent="0.25">
      <c r="A74" s="402"/>
      <c r="B74" s="402"/>
      <c r="C74" s="402"/>
      <c r="D74" s="402"/>
      <c r="E74" s="402"/>
      <c r="F74" s="402"/>
      <c r="G74" s="402"/>
      <c r="H74" s="402"/>
      <c r="I74" s="402"/>
      <c r="J74" s="402"/>
      <c r="K74" s="402"/>
      <c r="L74" s="402"/>
      <c r="M74" s="402"/>
      <c r="N74" s="402"/>
      <c r="O74" s="402"/>
      <c r="P74" s="402"/>
      <c r="Q74" s="402"/>
      <c r="R74" s="402"/>
    </row>
    <row r="75" spans="1:18" x14ac:dyDescent="0.25">
      <c r="A75" s="402"/>
      <c r="B75" s="402"/>
      <c r="C75" s="402"/>
      <c r="D75" s="402"/>
      <c r="E75" s="402"/>
      <c r="F75" s="402"/>
      <c r="G75" s="402"/>
      <c r="H75" s="402"/>
      <c r="I75" s="402"/>
      <c r="J75" s="402"/>
      <c r="K75" s="402"/>
      <c r="L75" s="402"/>
      <c r="M75" s="402"/>
      <c r="N75" s="402"/>
      <c r="O75" s="402"/>
      <c r="P75" s="402"/>
      <c r="Q75" s="402"/>
      <c r="R75" s="402"/>
    </row>
    <row r="76" spans="1:18" x14ac:dyDescent="0.25">
      <c r="A76" s="402"/>
      <c r="B76" s="402"/>
      <c r="C76" s="402"/>
      <c r="D76" s="402"/>
      <c r="E76" s="402"/>
      <c r="F76" s="402"/>
      <c r="G76" s="402"/>
      <c r="H76" s="402"/>
      <c r="I76" s="402"/>
      <c r="J76" s="402"/>
      <c r="K76" s="402"/>
      <c r="L76" s="402"/>
      <c r="M76" s="402"/>
      <c r="N76" s="402"/>
      <c r="O76" s="402"/>
      <c r="P76" s="402"/>
      <c r="Q76" s="402"/>
      <c r="R76" s="402"/>
    </row>
    <row r="77" spans="1:18" x14ac:dyDescent="0.25">
      <c r="A77" s="402"/>
      <c r="B77" s="402"/>
      <c r="C77" s="402"/>
      <c r="D77" s="402"/>
      <c r="E77" s="402"/>
      <c r="F77" s="402"/>
      <c r="G77" s="402"/>
      <c r="H77" s="402"/>
      <c r="I77" s="402"/>
      <c r="J77" s="402"/>
      <c r="K77" s="402"/>
      <c r="L77" s="402"/>
      <c r="M77" s="402"/>
      <c r="N77" s="402"/>
      <c r="O77" s="402"/>
      <c r="P77" s="402"/>
      <c r="Q77" s="402"/>
      <c r="R77" s="402"/>
    </row>
  </sheetData>
  <mergeCells count="1">
    <mergeCell ref="U3:W3"/>
  </mergeCells>
  <pageMargins left="0.25" right="0.25" top="0.75" bottom="0.75" header="0.3" footer="0.3"/>
  <pageSetup paperSize="9" scale="54" fitToHeight="0" orientation="landscape" r:id="rId1"/>
  <headerFooter>
    <oddHeader>&amp;R&amp;D &amp;T</oddHeader>
    <oddFooter>&amp;L&amp;F&amp;C&amp;A&amp;R&amp;P</oddFooter>
  </headerFooter>
  <rowBreaks count="1" manualBreakCount="1">
    <brk id="41" max="16383"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B429F6-955A-4C8A-A019-953F75F3ABB2}">
  <sheetPr codeName="Sheet2">
    <tabColor rgb="FFD97E55"/>
    <pageSetUpPr fitToPage="1"/>
  </sheetPr>
  <dimension ref="A1:H87"/>
  <sheetViews>
    <sheetView showGridLines="0" view="pageBreakPreview" zoomScaleNormal="100" zoomScaleSheetLayoutView="100" workbookViewId="0">
      <selection activeCell="C4" sqref="C4"/>
    </sheetView>
  </sheetViews>
  <sheetFormatPr defaultColWidth="9.140625" defaultRowHeight="15" customHeight="1" x14ac:dyDescent="0.25"/>
  <cols>
    <col min="1" max="1" width="55.28515625" customWidth="1"/>
    <col min="2" max="8" width="13.7109375" customWidth="1"/>
    <col min="9" max="9" width="2.7109375" customWidth="1"/>
  </cols>
  <sheetData>
    <row r="1" spans="1:8" ht="39.950000000000003" customHeight="1" x14ac:dyDescent="0.35">
      <c r="A1" s="55" t="s">
        <v>258</v>
      </c>
      <c r="D1" s="131"/>
      <c r="E1" s="131"/>
      <c r="F1" s="131"/>
      <c r="H1" s="386" t="str">
        <f>EDB_Name</f>
        <v>EA Networks</v>
      </c>
    </row>
    <row r="2" spans="1:8" ht="39.950000000000003" customHeight="1" x14ac:dyDescent="0.25">
      <c r="A2" s="141" t="s">
        <v>263</v>
      </c>
      <c r="B2" s="142"/>
      <c r="C2" s="143"/>
      <c r="D2" s="134"/>
      <c r="E2" s="88"/>
      <c r="F2" s="88"/>
      <c r="G2" s="88"/>
      <c r="H2" s="88"/>
    </row>
    <row r="3" spans="1:8" ht="15" customHeight="1" x14ac:dyDescent="0.25">
      <c r="A3" s="144" t="s">
        <v>287</v>
      </c>
      <c r="B3" s="3"/>
      <c r="C3" s="145" t="s">
        <v>67</v>
      </c>
      <c r="D3" s="134"/>
    </row>
    <row r="4" spans="1:8" ht="18.75" x14ac:dyDescent="0.25">
      <c r="A4" s="105" t="s">
        <v>66</v>
      </c>
      <c r="B4" s="146"/>
      <c r="C4" s="96" t="s">
        <v>230</v>
      </c>
      <c r="D4" s="134"/>
    </row>
    <row r="5" spans="1:8" ht="18.75" x14ac:dyDescent="0.25">
      <c r="A5" s="105" t="s">
        <v>273</v>
      </c>
      <c r="B5" s="146"/>
      <c r="C5" s="147">
        <f>Outputs!C5</f>
        <v>4</v>
      </c>
      <c r="D5" s="134"/>
    </row>
    <row r="6" spans="1:8" x14ac:dyDescent="0.25">
      <c r="A6" s="105" t="s">
        <v>288</v>
      </c>
      <c r="B6" s="146"/>
      <c r="C6" s="147">
        <f>HLOOKUP(EDB_Name,Inputs!$B$20:$R$21,2,FALSE)</f>
        <v>4</v>
      </c>
    </row>
    <row r="7" spans="1:8" ht="32.25" customHeight="1" x14ac:dyDescent="0.35">
      <c r="A7" s="116" t="s">
        <v>214</v>
      </c>
      <c r="B7" s="40"/>
      <c r="C7" s="40"/>
    </row>
    <row r="8" spans="1:8" x14ac:dyDescent="0.25">
      <c r="A8" s="148" t="s">
        <v>2</v>
      </c>
      <c r="B8" s="14" t="s">
        <v>64</v>
      </c>
    </row>
    <row r="9" spans="1:8" x14ac:dyDescent="0.25">
      <c r="A9" s="18" t="str">
        <f>Inputs!A14</f>
        <v>Vanilla WACC (67th percentile)</v>
      </c>
      <c r="B9" s="111">
        <f>Inputs!B14</f>
        <v>4.5699999999999998E-2</v>
      </c>
    </row>
    <row r="10" spans="1:8" x14ac:dyDescent="0.25">
      <c r="A10" s="18" t="str">
        <f>Inputs!A15</f>
        <v>Cost of debt</v>
      </c>
      <c r="B10" s="111">
        <f>Inputs!B15</f>
        <v>2.92E-2</v>
      </c>
    </row>
    <row r="11" spans="1:8" x14ac:dyDescent="0.25">
      <c r="A11" s="18" t="str">
        <f>Inputs!A16</f>
        <v>Leverage</v>
      </c>
      <c r="B11" s="111">
        <f>Inputs!B16</f>
        <v>0.42</v>
      </c>
    </row>
    <row r="12" spans="1:8" x14ac:dyDescent="0.25">
      <c r="A12" s="18" t="str">
        <f>Inputs!A17</f>
        <v>Years of remaining life for newly commissioned assets</v>
      </c>
      <c r="B12" s="100">
        <f>Inputs!B17</f>
        <v>44</v>
      </c>
      <c r="C12" s="56" t="s">
        <v>18</v>
      </c>
    </row>
    <row r="13" spans="1:8" x14ac:dyDescent="0.25">
      <c r="A13" s="18" t="str">
        <f>Inputs!A18</f>
        <v>Industry-wide X factor</v>
      </c>
      <c r="B13" s="35">
        <f>Inputs!B18</f>
        <v>0</v>
      </c>
    </row>
    <row r="14" spans="1:8" x14ac:dyDescent="0.25">
      <c r="A14" s="18" t="str">
        <f>Inputs!A10</f>
        <v>Days in a year</v>
      </c>
      <c r="B14" s="100">
        <f>Inputs!B10</f>
        <v>365</v>
      </c>
      <c r="C14" s="56" t="s">
        <v>128</v>
      </c>
    </row>
    <row r="15" spans="1:8" x14ac:dyDescent="0.25">
      <c r="A15" s="18" t="str">
        <f>Inputs!A11</f>
        <v>Days from mid-year to year-end</v>
      </c>
      <c r="B15" s="100">
        <f>Inputs!B11</f>
        <v>182</v>
      </c>
      <c r="C15" s="56" t="s">
        <v>128</v>
      </c>
    </row>
    <row r="16" spans="1:8" x14ac:dyDescent="0.25">
      <c r="A16" s="18" t="str">
        <f>Inputs!A12</f>
        <v>Days from revenue date to year-end</v>
      </c>
      <c r="B16" s="100">
        <f>Inputs!B12</f>
        <v>148</v>
      </c>
      <c r="C16" s="56" t="s">
        <v>128</v>
      </c>
    </row>
    <row r="17" spans="1:8" x14ac:dyDescent="0.25">
      <c r="A17" s="18" t="str">
        <f>Inputs!A13</f>
        <v>Last day of year 1 of the DPP period</v>
      </c>
      <c r="B17" s="36">
        <f>Inputs!B13</f>
        <v>44286</v>
      </c>
    </row>
    <row r="18" spans="1:8" ht="27.75" customHeight="1" x14ac:dyDescent="0.35">
      <c r="A18" s="149" t="s">
        <v>63</v>
      </c>
      <c r="B18" s="40"/>
    </row>
    <row r="19" spans="1:8" x14ac:dyDescent="0.25">
      <c r="A19" s="37"/>
      <c r="B19" s="14" t="str">
        <f>Inputs!C4</f>
        <v>2018/19</v>
      </c>
      <c r="C19" s="14" t="str">
        <f>Inputs!D4</f>
        <v>2019/20</v>
      </c>
      <c r="D19" s="14" t="str">
        <f>Inputs!E4</f>
        <v>2020/21</v>
      </c>
      <c r="E19" s="14" t="str">
        <f>Inputs!F4</f>
        <v>2021/22</v>
      </c>
      <c r="F19" s="14" t="str">
        <f>Inputs!G4</f>
        <v>2022/23</v>
      </c>
      <c r="G19" s="14" t="str">
        <f>Inputs!H4</f>
        <v>2023/24</v>
      </c>
      <c r="H19" s="14" t="str">
        <f>Inputs!I4</f>
        <v>2024/25</v>
      </c>
    </row>
    <row r="20" spans="1:8" x14ac:dyDescent="0.25">
      <c r="A20" s="18" t="str">
        <f>Inputs!A5</f>
        <v>Year in modelling period</v>
      </c>
      <c r="B20" s="64">
        <f>Inputs!C5</f>
        <v>1</v>
      </c>
      <c r="C20" s="64">
        <f>Inputs!D5</f>
        <v>2</v>
      </c>
      <c r="D20" s="64">
        <f>Inputs!E5</f>
        <v>3</v>
      </c>
      <c r="E20" s="64">
        <f>Inputs!F5</f>
        <v>4</v>
      </c>
      <c r="F20" s="64">
        <f>Inputs!G5</f>
        <v>5</v>
      </c>
      <c r="G20" s="64">
        <f>Inputs!H5</f>
        <v>6</v>
      </c>
      <c r="H20" s="64">
        <f>Inputs!I5</f>
        <v>7</v>
      </c>
    </row>
    <row r="21" spans="1:8" x14ac:dyDescent="0.25">
      <c r="A21" s="18" t="str">
        <f>Inputs!A6</f>
        <v>Year in regulatory period</v>
      </c>
      <c r="B21" s="150"/>
      <c r="C21" s="150"/>
      <c r="D21" s="64">
        <f>Inputs!E6</f>
        <v>1</v>
      </c>
      <c r="E21" s="64">
        <f>Inputs!F6</f>
        <v>2</v>
      </c>
      <c r="F21" s="64">
        <f>Inputs!G6</f>
        <v>3</v>
      </c>
      <c r="G21" s="64">
        <f>Inputs!H6</f>
        <v>4</v>
      </c>
      <c r="H21" s="64">
        <f>Inputs!I6</f>
        <v>5</v>
      </c>
    </row>
    <row r="22" spans="1:8" x14ac:dyDescent="0.25">
      <c r="A22" s="18" t="str">
        <f>Inputs!A7</f>
        <v>Forecast changes in CPI used for revaluations</v>
      </c>
      <c r="B22" s="38">
        <f>Inputs!C7</f>
        <v>1.4836795252225476E-2</v>
      </c>
      <c r="C22" s="38">
        <f>Inputs!D7</f>
        <v>1.6999999999999904E-2</v>
      </c>
      <c r="D22" s="38">
        <f>Inputs!E7</f>
        <v>1.8999999999999906E-2</v>
      </c>
      <c r="E22" s="38">
        <f>Inputs!F7</f>
        <v>2.0000000000000018E-2</v>
      </c>
      <c r="F22" s="38">
        <f>Inputs!G7</f>
        <v>2.0000000000000018E-2</v>
      </c>
      <c r="G22" s="38">
        <f>Inputs!H7</f>
        <v>2.0000000000000018E-2</v>
      </c>
      <c r="H22" s="38">
        <f>Inputs!I7</f>
        <v>2.0000000000000018E-2</v>
      </c>
    </row>
    <row r="23" spans="1:8" x14ac:dyDescent="0.25">
      <c r="A23" s="18" t="str">
        <f>Inputs!A8</f>
        <v>Forecast changes in the CPI element of the price path</v>
      </c>
      <c r="B23" s="38"/>
      <c r="C23" s="38"/>
      <c r="D23" s="38">
        <f>Inputs!E8</f>
        <v>1.7504378984726898E-2</v>
      </c>
      <c r="E23" s="38">
        <f>Inputs!F8</f>
        <v>1.9502114592602871E-2</v>
      </c>
      <c r="F23" s="38">
        <f>Inputs!G8</f>
        <v>2.0248058977042183E-2</v>
      </c>
      <c r="G23" s="38">
        <f>Inputs!H8</f>
        <v>2.0000000000000018E-2</v>
      </c>
      <c r="H23" s="38">
        <f>Inputs!I8</f>
        <v>2.0000000000000018E-2</v>
      </c>
    </row>
    <row r="24" spans="1:8" x14ac:dyDescent="0.25">
      <c r="A24" s="39" t="str">
        <f>Inputs!A9</f>
        <v>Company tax rate</v>
      </c>
      <c r="B24" s="63">
        <f>Inputs!C9</f>
        <v>0.28000000000000003</v>
      </c>
      <c r="C24" s="63">
        <f>Inputs!D9</f>
        <v>0.28000000000000003</v>
      </c>
      <c r="D24" s="63">
        <f>Inputs!E9</f>
        <v>0.28000000000000003</v>
      </c>
      <c r="E24" s="63">
        <f>Inputs!F9</f>
        <v>0.28000000000000003</v>
      </c>
      <c r="F24" s="63">
        <f>Inputs!G9</f>
        <v>0.28000000000000003</v>
      </c>
      <c r="G24" s="63">
        <f>Inputs!H9</f>
        <v>0.28000000000000003</v>
      </c>
      <c r="H24" s="63">
        <f>Inputs!I9</f>
        <v>0.28000000000000003</v>
      </c>
    </row>
    <row r="25" spans="1:8" ht="29.25" customHeight="1" x14ac:dyDescent="0.35">
      <c r="A25" s="116" t="s">
        <v>31</v>
      </c>
      <c r="B25" s="40"/>
      <c r="C25" s="40"/>
      <c r="D25" s="40"/>
      <c r="E25" s="40"/>
      <c r="F25" s="40"/>
      <c r="G25" s="40"/>
      <c r="H25" s="40"/>
    </row>
    <row r="26" spans="1:8" ht="21" x14ac:dyDescent="0.35">
      <c r="A26" s="151" t="s">
        <v>116</v>
      </c>
      <c r="B26" s="117"/>
      <c r="C26" s="51"/>
      <c r="D26" s="50"/>
      <c r="E26" s="50"/>
      <c r="F26" s="50"/>
      <c r="G26" s="50"/>
      <c r="H26" s="50"/>
    </row>
    <row r="27" spans="1:8" x14ac:dyDescent="0.25">
      <c r="A27" s="18" t="str">
        <f>Inputs!A23</f>
        <v>Opening RAB</v>
      </c>
      <c r="B27" s="100">
        <f>INDEX(Indiv_Data,MATCH(A27,Inputs!A:A,0),$C$5)</f>
        <v>259359.00095871449</v>
      </c>
    </row>
    <row r="28" spans="1:8" x14ac:dyDescent="0.25">
      <c r="A28" s="18" t="str">
        <f>Inputs!A24</f>
        <v>Total depreciation</v>
      </c>
      <c r="B28" s="100">
        <f>INDEX(Indiv_Data,MATCH(A28,Inputs!A:A,0),$C$5)</f>
        <v>9529.6230377798529</v>
      </c>
    </row>
    <row r="29" spans="1:8" x14ac:dyDescent="0.25">
      <c r="A29" s="18" t="str">
        <f>Inputs!A25</f>
        <v>Closing RAB</v>
      </c>
      <c r="B29" s="100">
        <f>INDEX(Indiv_Data,MATCH(A29,Inputs!A:A,0),$C$5)</f>
        <v>268447.16463339521</v>
      </c>
    </row>
    <row r="30" spans="1:8" x14ac:dyDescent="0.25">
      <c r="A30" s="18" t="str">
        <f>Inputs!A26</f>
        <v>Opening RAB excluding revaluations</v>
      </c>
      <c r="B30" s="100">
        <f>INDEX(Indiv_Data,MATCH(A30,Inputs!A:A,0),$C$5)</f>
        <v>240111.30192480088</v>
      </c>
    </row>
    <row r="31" spans="1:8" x14ac:dyDescent="0.25">
      <c r="A31" s="18" t="str">
        <f>Inputs!A27</f>
        <v>Adjusted depreciation</v>
      </c>
      <c r="B31" s="100">
        <f>INDEX(Indiv_Data,MATCH(A31,Inputs!A:A,0),$C$5)</f>
        <v>8731.3741433898904</v>
      </c>
    </row>
    <row r="32" spans="1:8" x14ac:dyDescent="0.25">
      <c r="A32" s="18" t="str">
        <f>Inputs!A28</f>
        <v>Tax depreciation</v>
      </c>
      <c r="B32" s="100">
        <f>INDEX(Indiv_Data,MATCH(A32,Inputs!A:A,0),$C$5)</f>
        <v>11910.710938979737</v>
      </c>
    </row>
    <row r="33" spans="1:8" x14ac:dyDescent="0.25">
      <c r="A33" s="18" t="str">
        <f>Inputs!A29</f>
        <v>Opening regulatory tax asset value</v>
      </c>
      <c r="B33" s="100">
        <f>INDEX(Indiv_Data,MATCH(A33,Inputs!A:A,0),$C$5)</f>
        <v>134591.63086295308</v>
      </c>
    </row>
    <row r="34" spans="1:8" x14ac:dyDescent="0.25">
      <c r="A34" s="18" t="str">
        <f>Inputs!A30</f>
        <v>Amortisation of initial differences in asset values</v>
      </c>
      <c r="B34" s="100">
        <f>INDEX(Indiv_Data,MATCH(A34,Inputs!A:A,0),$C$5)</f>
        <v>2142.610348679998</v>
      </c>
    </row>
    <row r="35" spans="1:8" x14ac:dyDescent="0.25">
      <c r="A35" s="18" t="str">
        <f>Inputs!A31</f>
        <v>Term credit spread differential allowance</v>
      </c>
      <c r="B35" s="100">
        <f>INDEX(Indiv_Data,MATCH(A35,Inputs!A:A,0),$C$5)</f>
        <v>0</v>
      </c>
    </row>
    <row r="36" spans="1:8" x14ac:dyDescent="0.25">
      <c r="A36" s="18" t="str">
        <f>Inputs!A32</f>
        <v>Opening deferred tax balance</v>
      </c>
      <c r="B36" s="100">
        <f>INDEX(Indiv_Data,MATCH(A36,Inputs!A:A,0),$C$5)</f>
        <v>-12614.867288168751</v>
      </c>
    </row>
    <row r="37" spans="1:8" x14ac:dyDescent="0.25">
      <c r="A37" s="18" t="str">
        <f>Inputs!A33</f>
        <v>Adjustment factor (for accelerated depreciation)</v>
      </c>
      <c r="B37" s="100">
        <f>INDEX(Indiv_Data,MATCH(A37,Inputs!A:A,0),$C$5)</f>
        <v>1</v>
      </c>
    </row>
    <row r="38" spans="1:8" x14ac:dyDescent="0.25">
      <c r="A38" s="18" t="str">
        <f>Inputs!A34</f>
        <v>Additional allowance (PV at 1-Apr-20)</v>
      </c>
      <c r="B38" s="100">
        <f>INDEX(Indiv_Data,MATCH(A38,Inputs!A:A,0),$C$5)</f>
        <v>0</v>
      </c>
    </row>
    <row r="39" spans="1:8" x14ac:dyDescent="0.25">
      <c r="A39" s="106" t="str">
        <f>Inputs!A35</f>
        <v>Alternative X factor</v>
      </c>
      <c r="B39" s="300">
        <f>IF(ISNUMBER(INDEX(Indiv_Data,MATCH(A39,Inputs!A:A,0),$C$5)),INDEX(Indiv_Data,MATCH(A39,Inputs!A:A,0),$C$5),"")</f>
        <v>0</v>
      </c>
    </row>
    <row r="40" spans="1:8" ht="27.75" customHeight="1" x14ac:dyDescent="0.35">
      <c r="A40" s="151" t="s">
        <v>55</v>
      </c>
      <c r="B40" s="117"/>
      <c r="C40" s="51"/>
      <c r="D40" s="50"/>
      <c r="E40" s="50"/>
      <c r="F40" s="50"/>
      <c r="G40" s="50"/>
      <c r="H40" s="50"/>
    </row>
    <row r="41" spans="1:8" x14ac:dyDescent="0.25">
      <c r="A41" s="18" t="str">
        <f>Inputs!A37</f>
        <v>Operating expenditure, 2020/21</v>
      </c>
      <c r="B41" s="100">
        <f>INDEX(Indiv_Data,MATCH(A41,Inputs!A:A,0),$C$5)</f>
        <v>11823.138001241525</v>
      </c>
    </row>
    <row r="42" spans="1:8" x14ac:dyDescent="0.25">
      <c r="A42" s="18" t="str">
        <f>Inputs!A38</f>
        <v>Operating expenditure, 2021/22</v>
      </c>
      <c r="B42" s="100">
        <f>INDEX(Indiv_Data,MATCH(A42,Inputs!A:A,0),$C$5)</f>
        <v>12215.64195402153</v>
      </c>
    </row>
    <row r="43" spans="1:8" x14ac:dyDescent="0.25">
      <c r="A43" s="18" t="str">
        <f>Inputs!A39</f>
        <v>Operating expenditure, 2022/23</v>
      </c>
      <c r="B43" s="100">
        <f>INDEX(Indiv_Data,MATCH(A43,Inputs!A:A,0),$C$5)</f>
        <v>12625.159114988157</v>
      </c>
    </row>
    <row r="44" spans="1:8" x14ac:dyDescent="0.25">
      <c r="A44" s="18" t="str">
        <f>Inputs!A40</f>
        <v>Operating expenditure, 2023/24</v>
      </c>
      <c r="B44" s="100">
        <f>INDEX(Indiv_Data,MATCH(A44,Inputs!A:A,0),$C$5)</f>
        <v>13063.733466005098</v>
      </c>
    </row>
    <row r="45" spans="1:8" x14ac:dyDescent="0.25">
      <c r="A45" s="18" t="str">
        <f>Inputs!A41</f>
        <v>Operating expenditure, 2024/25</v>
      </c>
      <c r="B45" s="100">
        <f>INDEX(Indiv_Data,MATCH(A45,Inputs!A:A,0),$C$5)</f>
        <v>13485.875623804186</v>
      </c>
    </row>
    <row r="46" spans="1:8" x14ac:dyDescent="0.25">
      <c r="A46" s="16"/>
      <c r="B46" s="72"/>
    </row>
    <row r="47" spans="1:8" ht="21" x14ac:dyDescent="0.35">
      <c r="A47" s="151" t="s">
        <v>32</v>
      </c>
      <c r="B47" s="117"/>
      <c r="C47" s="51"/>
      <c r="D47" s="50"/>
      <c r="E47" s="50"/>
      <c r="F47" s="50"/>
      <c r="G47" s="50"/>
      <c r="H47" s="50"/>
    </row>
    <row r="48" spans="1:8" x14ac:dyDescent="0.25">
      <c r="A48" s="18" t="str">
        <f>Inputs!A43</f>
        <v>Value of commissioned assets, 2018/19</v>
      </c>
      <c r="B48" s="100">
        <f>INDEX(Indiv_Data,MATCH(A48,Inputs!A:A,0),$C$5)</f>
        <v>16375.665660000061</v>
      </c>
    </row>
    <row r="49" spans="1:8" x14ac:dyDescent="0.25">
      <c r="A49" s="18" t="str">
        <f>Inputs!A44</f>
        <v>Value of commissioned assets, 2019/20</v>
      </c>
      <c r="B49" s="100">
        <f>INDEX(Indiv_Data,MATCH(A49,Inputs!A:A,0),$C$5)</f>
        <v>21629.30733276367</v>
      </c>
    </row>
    <row r="50" spans="1:8" x14ac:dyDescent="0.25">
      <c r="A50" s="18" t="str">
        <f>Inputs!A45</f>
        <v>Value of commissioned assets, 2020/21</v>
      </c>
      <c r="B50" s="100">
        <f>INDEX(Indiv_Data,MATCH(A50,Inputs!A:A,0),$C$5)</f>
        <v>18050.3141257922</v>
      </c>
    </row>
    <row r="51" spans="1:8" x14ac:dyDescent="0.25">
      <c r="A51" s="18" t="str">
        <f>Inputs!A46</f>
        <v>Value of commissioned assets, 2021/22</v>
      </c>
      <c r="B51" s="100">
        <f>INDEX(Indiv_Data,MATCH(A51,Inputs!A:A,0),$C$5)</f>
        <v>17941.493243003944</v>
      </c>
    </row>
    <row r="52" spans="1:8" x14ac:dyDescent="0.25">
      <c r="A52" s="18" t="str">
        <f>Inputs!A47</f>
        <v>Value of commissioned assets, 2022/23</v>
      </c>
      <c r="B52" s="100">
        <f>INDEX(Indiv_Data,MATCH(A52,Inputs!A:A,0),$C$5)</f>
        <v>17796.759119063441</v>
      </c>
    </row>
    <row r="53" spans="1:8" x14ac:dyDescent="0.25">
      <c r="A53" s="18" t="str">
        <f>Inputs!A48</f>
        <v>Value of commissioned assets, 2023/24</v>
      </c>
      <c r="B53" s="100">
        <f>INDEX(Indiv_Data,MATCH(A53,Inputs!A:A,0),$C$5)</f>
        <v>15710.84150223012</v>
      </c>
    </row>
    <row r="54" spans="1:8" x14ac:dyDescent="0.25">
      <c r="A54" s="18" t="str">
        <f>Inputs!A49</f>
        <v>Value of commissioned assets, 2024/25</v>
      </c>
      <c r="B54" s="100">
        <f>INDEX(Indiv_Data,MATCH(A54,Inputs!A:A,0),$C$5)</f>
        <v>14722.518947443514</v>
      </c>
    </row>
    <row r="55" spans="1:8" x14ac:dyDescent="0.25">
      <c r="A55" s="152"/>
      <c r="B55" s="41"/>
    </row>
    <row r="56" spans="1:8" ht="21" x14ac:dyDescent="0.35">
      <c r="A56" s="151" t="s">
        <v>10</v>
      </c>
      <c r="B56" s="117"/>
      <c r="C56" s="51"/>
      <c r="D56" s="50"/>
      <c r="E56" s="50"/>
      <c r="F56" s="50"/>
      <c r="G56" s="50"/>
      <c r="H56" s="50"/>
    </row>
    <row r="57" spans="1:8" x14ac:dyDescent="0.25">
      <c r="A57" s="18" t="str">
        <f>Inputs!A51</f>
        <v>Value of disposed assets, 2018/19</v>
      </c>
      <c r="B57" s="100">
        <f>INDEX(Indiv_Data,MATCH(A57,Inputs!A:A,0),$C$5)</f>
        <v>773.18725158335349</v>
      </c>
    </row>
    <row r="58" spans="1:8" x14ac:dyDescent="0.25">
      <c r="A58" s="18" t="str">
        <f>Inputs!A52</f>
        <v>Value of disposed assets, 2019/20</v>
      </c>
      <c r="B58" s="100">
        <f>INDEX(Indiv_Data,MATCH(A58,Inputs!A:A,0),$C$5)</f>
        <v>1081.6181052012112</v>
      </c>
    </row>
    <row r="59" spans="1:8" x14ac:dyDescent="0.25">
      <c r="A59" s="18" t="str">
        <f>Inputs!A53</f>
        <v>Value of disposed assets, 2020/21</v>
      </c>
      <c r="B59" s="100">
        <f>INDEX(Indiv_Data,MATCH(A59,Inputs!A:A,0),$C$5)</f>
        <v>1102.1688492000342</v>
      </c>
    </row>
    <row r="60" spans="1:8" x14ac:dyDescent="0.25">
      <c r="A60" s="18" t="str">
        <f>Inputs!A54</f>
        <v>Value of disposed assets, 2021/22</v>
      </c>
      <c r="B60" s="100">
        <f>INDEX(Indiv_Data,MATCH(A60,Inputs!A:A,0),$C$5)</f>
        <v>1124.212226184035</v>
      </c>
    </row>
    <row r="61" spans="1:8" x14ac:dyDescent="0.25">
      <c r="A61" s="18" t="str">
        <f>Inputs!A55</f>
        <v>Value of disposed assets, 2022/23</v>
      </c>
      <c r="B61" s="100">
        <f>INDEX(Indiv_Data,MATCH(A61,Inputs!A:A,0),$C$5)</f>
        <v>1146.6964707077157</v>
      </c>
    </row>
    <row r="62" spans="1:8" x14ac:dyDescent="0.25">
      <c r="A62" s="18" t="str">
        <f>Inputs!A56</f>
        <v>Value of disposed assets, 2023/24</v>
      </c>
      <c r="B62" s="100">
        <f>INDEX(Indiv_Data,MATCH(A62,Inputs!A:A,0),$C$5)</f>
        <v>1169.63040012187</v>
      </c>
    </row>
    <row r="63" spans="1:8" x14ac:dyDescent="0.25">
      <c r="A63" s="18" t="str">
        <f>Inputs!A57</f>
        <v>Value of disposed assets, 2024/25</v>
      </c>
      <c r="B63" s="100">
        <f>INDEX(Indiv_Data,MATCH(A63,Inputs!A:A,0),$C$5)</f>
        <v>1193.0230081243076</v>
      </c>
    </row>
    <row r="64" spans="1:8" x14ac:dyDescent="0.25">
      <c r="A64" s="20"/>
      <c r="B64" s="73"/>
    </row>
    <row r="65" spans="1:2" x14ac:dyDescent="0.25">
      <c r="A65" s="20"/>
      <c r="B65" s="73"/>
    </row>
    <row r="66" spans="1:2" x14ac:dyDescent="0.25">
      <c r="A66" s="20"/>
      <c r="B66" s="73"/>
    </row>
    <row r="67" spans="1:2" ht="21" x14ac:dyDescent="0.35">
      <c r="A67" s="1" t="s">
        <v>299</v>
      </c>
      <c r="B67" s="73"/>
    </row>
    <row r="68" spans="1:2" x14ac:dyDescent="0.25">
      <c r="A68" s="402" t="s">
        <v>309</v>
      </c>
      <c r="B68" s="410">
        <f>INDEX(Inputs!$B$62:$R$77,MATCH(A68,Inputs!$A$62:$A$77,0),$C$5)</f>
        <v>0.63</v>
      </c>
    </row>
    <row r="69" spans="1:2" x14ac:dyDescent="0.25">
      <c r="A69" s="402" t="s">
        <v>318</v>
      </c>
      <c r="B69" s="417">
        <f>INDEX(Inputs!$B$62:$R$77,MATCH(A69,Inputs!$A$62:$A$77,0),$C$5)</f>
        <v>0.63</v>
      </c>
    </row>
    <row r="70" spans="1:2" x14ac:dyDescent="0.25">
      <c r="A70" s="402" t="s">
        <v>344</v>
      </c>
      <c r="B70" s="413">
        <f>INDEX(Inputs!$B$62:$R$77,MATCH(A70,Inputs!$A$62:$A$77,0),$C$5)</f>
        <v>5.0000000000000001E-3</v>
      </c>
    </row>
    <row r="71" spans="1:2" x14ac:dyDescent="0.25">
      <c r="A71" s="20" t="s">
        <v>300</v>
      </c>
      <c r="B71" s="417">
        <f>INDEX(Inputs!$B$62:$R$77,MATCH(A71,Inputs!$A$62:$A$77,0),$C$5)</f>
        <v>0.3</v>
      </c>
    </row>
    <row r="72" spans="1:2" x14ac:dyDescent="0.25">
      <c r="A72" s="402" t="s">
        <v>314</v>
      </c>
      <c r="B72" s="417" t="str">
        <f>INDEX(Inputs!$B$62:$R$77,MATCH(A72,Inputs!$A$62:$A$77,0),$C$5)</f>
        <v>1%</v>
      </c>
    </row>
    <row r="73" spans="1:2" x14ac:dyDescent="0.25">
      <c r="A73" s="402" t="s">
        <v>315</v>
      </c>
      <c r="B73" s="417" t="str">
        <f>INDEX(Inputs!$B$62:$R$77,MATCH(A73,Inputs!$A$62:$A$77,0),$C$5)</f>
        <v>2%</v>
      </c>
    </row>
    <row r="74" spans="1:2" x14ac:dyDescent="0.25">
      <c r="A74" s="20"/>
      <c r="B74" s="73"/>
    </row>
    <row r="75" spans="1:2" x14ac:dyDescent="0.25">
      <c r="A75" s="20"/>
      <c r="B75" s="73"/>
    </row>
    <row r="76" spans="1:2" x14ac:dyDescent="0.25">
      <c r="A76" s="20"/>
      <c r="B76" s="73"/>
    </row>
    <row r="77" spans="1:2" x14ac:dyDescent="0.25">
      <c r="A77" s="20"/>
      <c r="B77" s="73"/>
    </row>
    <row r="78" spans="1:2" x14ac:dyDescent="0.25">
      <c r="A78" s="20"/>
      <c r="B78" s="73"/>
    </row>
    <row r="79" spans="1:2" x14ac:dyDescent="0.25">
      <c r="A79" s="20"/>
      <c r="B79" s="73"/>
    </row>
    <row r="80" spans="1:2" x14ac:dyDescent="0.25">
      <c r="A80" s="20"/>
      <c r="B80" s="73"/>
    </row>
    <row r="81" spans="1:2" x14ac:dyDescent="0.25">
      <c r="A81" s="20"/>
      <c r="B81" s="73"/>
    </row>
    <row r="82" spans="1:2" x14ac:dyDescent="0.25">
      <c r="A82" s="20"/>
      <c r="B82" s="73"/>
    </row>
    <row r="83" spans="1:2" x14ac:dyDescent="0.25">
      <c r="A83" s="20"/>
      <c r="B83" s="73"/>
    </row>
    <row r="84" spans="1:2" x14ac:dyDescent="0.25">
      <c r="A84" s="20"/>
      <c r="B84" s="73"/>
    </row>
    <row r="85" spans="1:2" x14ac:dyDescent="0.25">
      <c r="A85" s="20"/>
      <c r="B85" s="73"/>
    </row>
    <row r="86" spans="1:2" x14ac:dyDescent="0.25">
      <c r="A86" s="20"/>
      <c r="B86" s="73"/>
    </row>
    <row r="87" spans="1:2" x14ac:dyDescent="0.25">
      <c r="A87" s="20"/>
      <c r="B87" s="73"/>
    </row>
  </sheetData>
  <dataValidations count="1">
    <dataValidation type="list" allowBlank="1" showInputMessage="1" showErrorMessage="1" sqref="C4" xr:uid="{00000000-0002-0000-0400-000000000000}">
      <formula1>rEDBNames</formula1>
    </dataValidation>
  </dataValidations>
  <pageMargins left="0.23622047244094491" right="0.23622047244094491" top="0.74803149606299213" bottom="0.74803149606299213" header="0.31496062992125984" footer="0.31496062992125984"/>
  <pageSetup paperSize="9" scale="64" fitToHeight="0" orientation="portrait" r:id="rId1"/>
  <headerFooter>
    <oddHeader>&amp;R&amp;D &amp;T</oddHeader>
    <oddFooter>&amp;L&amp;F&amp;C&amp;A&amp;R&amp;P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218AD2-89CB-480E-B989-5E80513424E1}">
  <sheetPr codeName="Sheet4">
    <tabColor rgb="FF99988E"/>
    <pageSetUpPr fitToPage="1"/>
  </sheetPr>
  <dimension ref="A1:O42"/>
  <sheetViews>
    <sheetView showGridLines="0" view="pageBreakPreview" topLeftCell="A19" zoomScaleNormal="100" zoomScaleSheetLayoutView="100" workbookViewId="0"/>
  </sheetViews>
  <sheetFormatPr defaultColWidth="9.140625" defaultRowHeight="15" customHeight="1" x14ac:dyDescent="0.25"/>
  <cols>
    <col min="1" max="1" width="42.85546875" customWidth="1"/>
    <col min="2" max="2" width="10.28515625" customWidth="1"/>
    <col min="3" max="3" width="13" customWidth="1"/>
    <col min="4" max="4" width="15.5703125" customWidth="1"/>
    <col min="5" max="12" width="10" customWidth="1"/>
    <col min="13" max="15" width="9.85546875" customWidth="1"/>
    <col min="16" max="16" width="2.7109375" customWidth="1"/>
  </cols>
  <sheetData>
    <row r="1" spans="1:11" ht="39.950000000000003" customHeight="1" x14ac:dyDescent="0.25">
      <c r="A1" s="55" t="s">
        <v>29</v>
      </c>
    </row>
    <row r="2" spans="1:11" ht="20.100000000000001" customHeight="1" x14ac:dyDescent="0.25">
      <c r="A2" s="97" t="s">
        <v>216</v>
      </c>
      <c r="B2" s="98"/>
    </row>
    <row r="3" spans="1:11" ht="39.950000000000003" customHeight="1" x14ac:dyDescent="0.35">
      <c r="A3" s="58" t="s">
        <v>0</v>
      </c>
    </row>
    <row r="4" spans="1:11" x14ac:dyDescent="0.25">
      <c r="A4" s="129"/>
      <c r="B4" s="14" t="s">
        <v>117</v>
      </c>
      <c r="C4" s="153" t="s">
        <v>64</v>
      </c>
    </row>
    <row r="5" spans="1:11" x14ac:dyDescent="0.25">
      <c r="A5" s="105" t="s">
        <v>77</v>
      </c>
      <c r="B5" s="154" t="s">
        <v>91</v>
      </c>
      <c r="C5" s="155">
        <f>'EDB data'!B17</f>
        <v>44286</v>
      </c>
    </row>
    <row r="6" spans="1:11" x14ac:dyDescent="0.25">
      <c r="A6" s="105" t="s">
        <v>28</v>
      </c>
      <c r="B6" s="154" t="s">
        <v>91</v>
      </c>
      <c r="C6" s="65">
        <f>'EDB data'!B14</f>
        <v>365</v>
      </c>
    </row>
    <row r="7" spans="1:11" x14ac:dyDescent="0.25">
      <c r="A7" s="105" t="s">
        <v>22</v>
      </c>
      <c r="B7" s="154" t="s">
        <v>91</v>
      </c>
      <c r="C7" s="65">
        <f>'EDB data'!B15</f>
        <v>182</v>
      </c>
    </row>
    <row r="8" spans="1:11" x14ac:dyDescent="0.25">
      <c r="A8" s="105" t="s">
        <v>21</v>
      </c>
      <c r="B8" s="154" t="s">
        <v>91</v>
      </c>
      <c r="C8" s="65">
        <f>'EDB data'!B16</f>
        <v>148</v>
      </c>
    </row>
    <row r="9" spans="1:11" x14ac:dyDescent="0.25">
      <c r="A9" s="105" t="s">
        <v>188</v>
      </c>
      <c r="B9" s="154" t="s">
        <v>91</v>
      </c>
      <c r="C9" s="19">
        <f>WACC</f>
        <v>4.5699999999999998E-2</v>
      </c>
    </row>
    <row r="10" spans="1:11" ht="39.950000000000003" customHeight="1" x14ac:dyDescent="0.35">
      <c r="A10" s="156" t="s">
        <v>1</v>
      </c>
      <c r="B10" s="40"/>
      <c r="C10" s="40"/>
    </row>
    <row r="11" spans="1:11" x14ac:dyDescent="0.25">
      <c r="A11" s="12"/>
      <c r="B11" s="12"/>
      <c r="C11" s="59" t="s">
        <v>64</v>
      </c>
      <c r="D11" s="24"/>
      <c r="E11" s="24"/>
      <c r="F11" s="24"/>
      <c r="G11" s="24"/>
      <c r="H11" s="24"/>
      <c r="I11" s="24"/>
      <c r="J11" s="24"/>
      <c r="K11" s="24"/>
    </row>
    <row r="12" spans="1:11" x14ac:dyDescent="0.25">
      <c r="A12" s="18" t="s">
        <v>27</v>
      </c>
      <c r="B12" s="18"/>
      <c r="C12" s="25">
        <f>EOMONTH(C5,-6)</f>
        <v>44104</v>
      </c>
    </row>
    <row r="13" spans="1:11" x14ac:dyDescent="0.25">
      <c r="A13" s="18" t="s">
        <v>26</v>
      </c>
      <c r="B13" s="18"/>
      <c r="C13" s="25">
        <f>C5-C8</f>
        <v>44138</v>
      </c>
      <c r="D13" s="56" t="s">
        <v>137</v>
      </c>
    </row>
    <row r="14" spans="1:11" x14ac:dyDescent="0.25">
      <c r="A14" s="18" t="s">
        <v>150</v>
      </c>
      <c r="B14" s="18"/>
      <c r="C14" s="25">
        <f>C12</f>
        <v>44104</v>
      </c>
      <c r="D14" s="56" t="s">
        <v>23</v>
      </c>
    </row>
    <row r="15" spans="1:11" x14ac:dyDescent="0.25">
      <c r="A15" s="18" t="s">
        <v>78</v>
      </c>
      <c r="B15" s="18"/>
      <c r="C15" s="25">
        <f>C12</f>
        <v>44104</v>
      </c>
      <c r="D15" s="56" t="s">
        <v>23</v>
      </c>
    </row>
    <row r="16" spans="1:11" x14ac:dyDescent="0.25">
      <c r="A16" s="18" t="s">
        <v>79</v>
      </c>
      <c r="B16" s="18"/>
      <c r="C16" s="25">
        <f>C12</f>
        <v>44104</v>
      </c>
      <c r="D16" s="56" t="s">
        <v>23</v>
      </c>
    </row>
    <row r="17" spans="1:15" x14ac:dyDescent="0.25">
      <c r="A17" s="18" t="s">
        <v>25</v>
      </c>
      <c r="B17" s="18"/>
      <c r="C17" s="25">
        <f>C12</f>
        <v>44104</v>
      </c>
      <c r="D17" s="56" t="s">
        <v>23</v>
      </c>
    </row>
    <row r="18" spans="1:15" x14ac:dyDescent="0.25">
      <c r="A18" s="18" t="s">
        <v>24</v>
      </c>
      <c r="B18" s="18"/>
      <c r="C18" s="25">
        <f>C12</f>
        <v>44104</v>
      </c>
      <c r="D18" s="56" t="s">
        <v>23</v>
      </c>
    </row>
    <row r="19" spans="1:15" x14ac:dyDescent="0.25">
      <c r="A19" s="9" t="s">
        <v>38</v>
      </c>
      <c r="B19" s="39"/>
      <c r="C19" s="157">
        <f>(1+$C$9)^(C7/C6)</f>
        <v>1.0225321432719434</v>
      </c>
      <c r="D19" s="56" t="s">
        <v>138</v>
      </c>
    </row>
    <row r="20" spans="1:15" ht="18" x14ac:dyDescent="0.35">
      <c r="A20" s="9" t="s">
        <v>20</v>
      </c>
      <c r="B20" s="105"/>
      <c r="C20" s="158">
        <f>(1+$C$9)^(C8/C6)</f>
        <v>1.0182846181695255</v>
      </c>
      <c r="D20" s="56" t="s">
        <v>151</v>
      </c>
    </row>
    <row r="21" spans="1:15" ht="39.950000000000003" customHeight="1" x14ac:dyDescent="0.35">
      <c r="A21" s="156" t="s">
        <v>81</v>
      </c>
      <c r="B21" s="40"/>
      <c r="C21" s="40"/>
    </row>
    <row r="22" spans="1:15" x14ac:dyDescent="0.25">
      <c r="A22" s="53"/>
      <c r="B22" s="159"/>
      <c r="C22" s="153" t="s">
        <v>64</v>
      </c>
    </row>
    <row r="23" spans="1:15" ht="18" x14ac:dyDescent="0.35">
      <c r="A23" s="9" t="s">
        <v>217</v>
      </c>
      <c r="B23" s="106"/>
      <c r="C23" s="103">
        <f>$C$19</f>
        <v>1.0225321432719434</v>
      </c>
      <c r="D23" s="54"/>
    </row>
    <row r="24" spans="1:15" ht="18" x14ac:dyDescent="0.35">
      <c r="A24" s="9" t="s">
        <v>218</v>
      </c>
      <c r="B24" s="106"/>
      <c r="C24" s="103">
        <f>$C$19</f>
        <v>1.0225321432719434</v>
      </c>
      <c r="D24" s="54"/>
    </row>
    <row r="25" spans="1:15" ht="18" x14ac:dyDescent="0.35">
      <c r="A25" s="9" t="s">
        <v>219</v>
      </c>
      <c r="B25" s="106"/>
      <c r="C25" s="103">
        <f>$C$19</f>
        <v>1.0225321432719434</v>
      </c>
      <c r="D25" s="54"/>
    </row>
    <row r="26" spans="1:15" ht="18" x14ac:dyDescent="0.35">
      <c r="A26" s="9" t="s">
        <v>20</v>
      </c>
      <c r="B26" s="106"/>
      <c r="C26" s="103">
        <f>$C$20</f>
        <v>1.0182846181695255</v>
      </c>
      <c r="D26" s="160"/>
      <c r="F26" s="52"/>
    </row>
    <row r="27" spans="1:15" ht="39.950000000000003" customHeight="1" x14ac:dyDescent="0.35">
      <c r="A27" s="60" t="s">
        <v>118</v>
      </c>
      <c r="B27" s="161"/>
      <c r="C27" s="161"/>
      <c r="D27" s="27"/>
      <c r="E27" s="27"/>
      <c r="F27" s="27"/>
      <c r="G27" s="27"/>
      <c r="H27" s="27"/>
      <c r="I27" s="27"/>
      <c r="J27" s="27"/>
      <c r="K27" s="27"/>
      <c r="L27" s="27"/>
      <c r="M27" s="27"/>
      <c r="N27" s="27"/>
      <c r="O27" s="27"/>
    </row>
    <row r="28" spans="1:15" ht="15.75" x14ac:dyDescent="0.25">
      <c r="A28" s="162" t="s">
        <v>149</v>
      </c>
      <c r="B28" s="163"/>
      <c r="C28" s="27"/>
      <c r="D28" s="27"/>
      <c r="E28" s="27"/>
      <c r="F28" s="27"/>
      <c r="G28" s="27"/>
      <c r="H28" s="27"/>
      <c r="I28" s="27"/>
      <c r="J28" s="27"/>
      <c r="K28" s="27"/>
      <c r="L28" s="27"/>
      <c r="M28" s="27"/>
      <c r="N28" s="27"/>
      <c r="O28" s="27"/>
    </row>
    <row r="29" spans="1:15" ht="15.75" x14ac:dyDescent="0.25">
      <c r="A29" s="162" t="s">
        <v>37</v>
      </c>
      <c r="B29" s="163"/>
      <c r="C29" s="27"/>
      <c r="D29" s="27"/>
      <c r="E29" s="27"/>
      <c r="F29" s="27"/>
      <c r="G29" s="27"/>
      <c r="H29" s="27"/>
      <c r="I29" s="27"/>
      <c r="J29" s="27"/>
      <c r="K29" s="27"/>
      <c r="L29" s="27"/>
      <c r="M29" s="27"/>
      <c r="N29" s="27"/>
      <c r="O29" s="27"/>
    </row>
    <row r="30" spans="1:15" ht="39.950000000000003" customHeight="1" x14ac:dyDescent="0.25">
      <c r="A30" s="164" t="s">
        <v>54</v>
      </c>
      <c r="B30" s="165"/>
      <c r="C30" s="27"/>
      <c r="D30" s="27"/>
      <c r="E30" s="166"/>
      <c r="F30" s="166"/>
      <c r="G30" s="166"/>
      <c r="H30" s="166"/>
      <c r="I30" s="166"/>
      <c r="J30" s="166"/>
      <c r="K30" s="166"/>
      <c r="L30" s="166"/>
      <c r="M30" s="166"/>
      <c r="N30" s="166"/>
      <c r="O30" s="166"/>
    </row>
    <row r="31" spans="1:15" x14ac:dyDescent="0.25">
      <c r="A31" s="26" t="s">
        <v>33</v>
      </c>
      <c r="B31" s="26"/>
      <c r="C31" s="318">
        <f>EDATE(C5,-12)</f>
        <v>43921</v>
      </c>
      <c r="D31" s="317">
        <f>EOMONTH(C31,1)+20</f>
        <v>43971</v>
      </c>
      <c r="E31" s="267">
        <f t="shared" ref="E31:O31" si="0">EDATE(D31,1)</f>
        <v>44002</v>
      </c>
      <c r="F31" s="167">
        <f t="shared" si="0"/>
        <v>44032</v>
      </c>
      <c r="G31" s="167">
        <f t="shared" si="0"/>
        <v>44063</v>
      </c>
      <c r="H31" s="167">
        <f t="shared" si="0"/>
        <v>44094</v>
      </c>
      <c r="I31" s="167">
        <f t="shared" si="0"/>
        <v>44124</v>
      </c>
      <c r="J31" s="167">
        <f t="shared" si="0"/>
        <v>44155</v>
      </c>
      <c r="K31" s="167">
        <f t="shared" si="0"/>
        <v>44185</v>
      </c>
      <c r="L31" s="167">
        <f t="shared" si="0"/>
        <v>44216</v>
      </c>
      <c r="M31" s="167">
        <f t="shared" si="0"/>
        <v>44247</v>
      </c>
      <c r="N31" s="167">
        <f t="shared" si="0"/>
        <v>44275</v>
      </c>
      <c r="O31" s="167">
        <f t="shared" si="0"/>
        <v>44306</v>
      </c>
    </row>
    <row r="32" spans="1:15" x14ac:dyDescent="0.25">
      <c r="A32" s="168" t="s">
        <v>30</v>
      </c>
      <c r="B32" s="168"/>
      <c r="C32" s="169">
        <v>0</v>
      </c>
      <c r="D32" s="169">
        <v>1</v>
      </c>
      <c r="E32" s="169">
        <v>1</v>
      </c>
      <c r="F32" s="169">
        <v>1</v>
      </c>
      <c r="G32" s="169">
        <v>1</v>
      </c>
      <c r="H32" s="169">
        <v>1</v>
      </c>
      <c r="I32" s="169">
        <v>1</v>
      </c>
      <c r="J32" s="169">
        <v>1</v>
      </c>
      <c r="K32" s="169">
        <v>1</v>
      </c>
      <c r="L32" s="169">
        <v>1</v>
      </c>
      <c r="M32" s="169">
        <v>1</v>
      </c>
      <c r="N32" s="169">
        <v>1</v>
      </c>
      <c r="O32" s="169">
        <v>1</v>
      </c>
    </row>
    <row r="33" spans="1:15" x14ac:dyDescent="0.25">
      <c r="A33" s="161"/>
      <c r="B33" s="161"/>
      <c r="C33" s="161"/>
      <c r="D33" s="161"/>
      <c r="E33" s="161"/>
      <c r="F33" s="161"/>
      <c r="G33" s="161"/>
      <c r="H33" s="161"/>
      <c r="I33" s="161"/>
      <c r="J33" s="161"/>
      <c r="K33" s="161"/>
      <c r="L33" s="161"/>
      <c r="M33" s="161"/>
      <c r="N33" s="161"/>
      <c r="O33" s="161"/>
    </row>
    <row r="34" spans="1:15" x14ac:dyDescent="0.25">
      <c r="A34" s="164" t="s">
        <v>36</v>
      </c>
      <c r="B34" s="165"/>
      <c r="C34" s="27"/>
      <c r="D34" s="166"/>
      <c r="E34" s="27"/>
      <c r="F34" s="27"/>
      <c r="G34" s="27"/>
      <c r="H34" s="27"/>
      <c r="I34" s="27"/>
      <c r="J34" s="27"/>
      <c r="K34" s="27"/>
      <c r="L34" s="27"/>
      <c r="M34" s="27"/>
      <c r="N34" s="27"/>
      <c r="O34" s="27"/>
    </row>
    <row r="35" spans="1:15" x14ac:dyDescent="0.25">
      <c r="A35" s="26" t="s">
        <v>33</v>
      </c>
      <c r="B35" s="26"/>
      <c r="C35" s="170">
        <f>C31</f>
        <v>43921</v>
      </c>
      <c r="D35" s="267">
        <f>C13</f>
        <v>44138</v>
      </c>
      <c r="E35" s="27"/>
      <c r="F35" s="27"/>
      <c r="G35" s="27"/>
      <c r="H35" s="27"/>
      <c r="I35" s="27"/>
      <c r="J35" s="27"/>
      <c r="K35" s="27"/>
      <c r="L35" s="27"/>
      <c r="M35" s="27"/>
      <c r="N35" s="27"/>
      <c r="O35" s="27"/>
    </row>
    <row r="36" spans="1:15" x14ac:dyDescent="0.25">
      <c r="A36" s="168" t="s">
        <v>30</v>
      </c>
      <c r="B36" s="168"/>
      <c r="C36" s="169">
        <v>0</v>
      </c>
      <c r="D36" s="169">
        <v>12</v>
      </c>
      <c r="E36" s="27"/>
      <c r="F36" s="27"/>
      <c r="G36" s="27"/>
      <c r="H36" s="27"/>
      <c r="I36" s="27"/>
      <c r="J36" s="27"/>
      <c r="K36" s="27"/>
      <c r="L36" s="27"/>
      <c r="M36" s="27"/>
      <c r="N36" s="27"/>
      <c r="O36" s="27"/>
    </row>
    <row r="37" spans="1:15" x14ac:dyDescent="0.25">
      <c r="A37" s="168"/>
      <c r="B37" s="171"/>
      <c r="C37" s="172"/>
      <c r="D37" s="161"/>
      <c r="E37" s="27"/>
      <c r="F37" s="27"/>
      <c r="G37" s="27"/>
      <c r="H37" s="27"/>
      <c r="I37" s="27"/>
      <c r="J37" s="27"/>
      <c r="K37" s="27"/>
      <c r="L37" s="27"/>
      <c r="M37" s="27"/>
      <c r="N37" s="27"/>
      <c r="O37" s="27"/>
    </row>
    <row r="38" spans="1:15" x14ac:dyDescent="0.25">
      <c r="A38" s="26" t="s">
        <v>65</v>
      </c>
      <c r="B38" s="26"/>
      <c r="C38" s="173" t="s">
        <v>64</v>
      </c>
      <c r="D38" s="27"/>
      <c r="E38" s="27"/>
      <c r="F38" s="27"/>
      <c r="G38" s="27"/>
      <c r="H38" s="27"/>
      <c r="I38" s="27"/>
      <c r="J38" s="27"/>
      <c r="K38" s="27"/>
      <c r="L38" s="27"/>
      <c r="M38" s="27"/>
      <c r="N38" s="27"/>
      <c r="O38" s="27"/>
    </row>
    <row r="39" spans="1:15" x14ac:dyDescent="0.25">
      <c r="A39" s="174" t="str">
        <f>"PV as at "&amp;TEXT(EOMONTH(C5,-12),"dd mmm yy")&amp;" of the series of unit amounts"</f>
        <v>PV as at 31 Mar 20 of the series of unit amounts</v>
      </c>
      <c r="B39" s="168"/>
      <c r="C39" s="175">
        <f>XNPV(C9,C32:O32,C31:O31)</f>
        <v>11.68469323458495</v>
      </c>
      <c r="D39" s="27"/>
      <c r="E39" s="27"/>
      <c r="F39" s="27"/>
      <c r="G39" s="27"/>
      <c r="H39" s="27"/>
      <c r="I39" s="27"/>
      <c r="J39" s="27"/>
      <c r="K39" s="27"/>
      <c r="L39" s="27"/>
      <c r="M39" s="27"/>
      <c r="N39" s="27"/>
      <c r="O39" s="27"/>
    </row>
    <row r="40" spans="1:15" x14ac:dyDescent="0.25">
      <c r="A40" s="174" t="s">
        <v>226</v>
      </c>
      <c r="B40" s="168"/>
      <c r="C40" s="175">
        <f>XNPV(C9,C36:D36,C35:D35)</f>
        <v>11.685392959772692</v>
      </c>
      <c r="D40" s="27"/>
      <c r="E40" s="27"/>
      <c r="F40" s="27"/>
      <c r="G40" s="27"/>
      <c r="H40" s="27"/>
      <c r="I40" s="27"/>
      <c r="J40" s="27"/>
      <c r="K40" s="27"/>
      <c r="L40" s="27"/>
      <c r="M40" s="27"/>
      <c r="N40" s="27"/>
      <c r="O40" s="27"/>
    </row>
    <row r="41" spans="1:15" x14ac:dyDescent="0.25">
      <c r="A41" s="174" t="str">
        <f>"Difference in PV for a date of " &amp; TEXT(D35,"d mmm")</f>
        <v>Difference in PV for a date of 3 Nov</v>
      </c>
      <c r="B41" s="168"/>
      <c r="C41" s="175">
        <f>C39-C40</f>
        <v>-6.9972518774186199E-4</v>
      </c>
      <c r="D41" s="27"/>
      <c r="E41" s="27"/>
      <c r="F41" s="27"/>
      <c r="G41" s="27"/>
      <c r="H41" s="27"/>
      <c r="I41" s="27"/>
      <c r="J41" s="27"/>
      <c r="K41" s="27"/>
      <c r="L41" s="27"/>
      <c r="M41" s="27"/>
      <c r="N41" s="27"/>
      <c r="O41" s="27"/>
    </row>
    <row r="42" spans="1:15" x14ac:dyDescent="0.25">
      <c r="A42" s="174" t="s">
        <v>111</v>
      </c>
      <c r="B42" s="168"/>
      <c r="C42" s="28">
        <f>C41/C39</f>
        <v>-5.9883915965442697E-5</v>
      </c>
      <c r="D42" s="27"/>
      <c r="E42" s="27"/>
      <c r="F42" s="27"/>
      <c r="G42" s="27"/>
      <c r="H42" s="27"/>
      <c r="I42" s="27"/>
      <c r="J42" s="27"/>
      <c r="K42" s="27"/>
      <c r="L42" s="27"/>
      <c r="M42" s="27"/>
      <c r="N42" s="27"/>
      <c r="O42" s="27"/>
    </row>
  </sheetData>
  <pageMargins left="0.23622047244094491" right="0.23622047244094491" top="0.74803149606299213" bottom="0.74803149606299213" header="0.31496062992125984" footer="0.31496062992125984"/>
  <pageSetup paperSize="9" scale="61" orientation="landscape" r:id="rId1"/>
  <headerFooter>
    <oddHeader>&amp;R&amp;D &amp;T</oddHeader>
    <oddFooter>&amp;L&amp;F&amp;C&amp;A&amp;R&amp;P</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A634A-992B-4071-B0BE-59F90ACADD36}">
  <sheetPr codeName="Sheet5">
    <tabColor rgb="FF99988E"/>
    <pageSetUpPr fitToPage="1"/>
  </sheetPr>
  <dimension ref="A1:J94"/>
  <sheetViews>
    <sheetView showGridLines="0" view="pageBreakPreview" zoomScaleNormal="100" zoomScaleSheetLayoutView="100" workbookViewId="0">
      <selection activeCell="F83" sqref="F83"/>
    </sheetView>
  </sheetViews>
  <sheetFormatPr defaultColWidth="9.140625" defaultRowHeight="15" customHeight="1" x14ac:dyDescent="0.25"/>
  <cols>
    <col min="1" max="1" width="50.5703125" customWidth="1"/>
    <col min="2" max="2" width="12.5703125" customWidth="1"/>
    <col min="3" max="3" width="12" customWidth="1"/>
    <col min="4" max="10" width="11.85546875" customWidth="1"/>
    <col min="11" max="11" width="2.7109375" customWidth="1"/>
  </cols>
  <sheetData>
    <row r="1" spans="1:10" ht="39.950000000000003" customHeight="1" x14ac:dyDescent="0.35">
      <c r="A1" s="55" t="s">
        <v>68</v>
      </c>
      <c r="C1" s="34"/>
      <c r="J1" s="386" t="str">
        <f>EDB_Name</f>
        <v>EA Networks</v>
      </c>
    </row>
    <row r="2" spans="1:10" ht="20.100000000000001" customHeight="1" x14ac:dyDescent="0.25">
      <c r="A2" s="97" t="s">
        <v>139</v>
      </c>
      <c r="B2" s="98"/>
    </row>
    <row r="3" spans="1:10" ht="39.950000000000003" customHeight="1" x14ac:dyDescent="0.35">
      <c r="A3" s="58" t="s">
        <v>0</v>
      </c>
      <c r="C3" s="34"/>
      <c r="D3" s="87"/>
      <c r="E3" s="87"/>
    </row>
    <row r="4" spans="1:10" x14ac:dyDescent="0.25">
      <c r="A4" s="14"/>
      <c r="B4" s="14" t="s">
        <v>117</v>
      </c>
      <c r="C4" s="153" t="s">
        <v>64</v>
      </c>
      <c r="D4" s="13" t="str">
        <f>Inputs!C$4</f>
        <v>2018/19</v>
      </c>
      <c r="E4" s="13" t="str">
        <f>Inputs!D$4</f>
        <v>2019/20</v>
      </c>
      <c r="F4" s="13" t="str">
        <f>Inputs!E$4</f>
        <v>2020/21</v>
      </c>
      <c r="G4" s="13" t="str">
        <f>Inputs!F$4</f>
        <v>2021/22</v>
      </c>
      <c r="H4" s="13" t="str">
        <f>Inputs!G$4</f>
        <v>2022/23</v>
      </c>
      <c r="I4" s="13" t="str">
        <f>Inputs!H$4</f>
        <v>2023/24</v>
      </c>
      <c r="J4" s="13" t="str">
        <f>Inputs!I$4</f>
        <v>2024/25</v>
      </c>
    </row>
    <row r="5" spans="1:10" x14ac:dyDescent="0.25">
      <c r="A5" s="106" t="s">
        <v>7</v>
      </c>
      <c r="B5" s="99" t="s">
        <v>91</v>
      </c>
      <c r="C5" s="302">
        <f>'EDB data'!B27</f>
        <v>259359.00095871449</v>
      </c>
      <c r="D5" s="176"/>
      <c r="E5" s="176"/>
      <c r="F5" s="176"/>
      <c r="G5" s="176"/>
      <c r="H5" s="176"/>
      <c r="I5" s="176"/>
      <c r="J5" s="176"/>
    </row>
    <row r="6" spans="1:10" x14ac:dyDescent="0.25">
      <c r="A6" s="106" t="s">
        <v>43</v>
      </c>
      <c r="B6" s="99" t="s">
        <v>91</v>
      </c>
      <c r="C6" s="302">
        <f>'EDB data'!B28</f>
        <v>9529.6230377798529</v>
      </c>
      <c r="D6" s="177"/>
      <c r="E6" s="177"/>
      <c r="F6" s="177"/>
      <c r="G6" s="177"/>
      <c r="H6" s="177"/>
      <c r="I6" s="177"/>
      <c r="J6" s="177"/>
    </row>
    <row r="7" spans="1:10" x14ac:dyDescent="0.25">
      <c r="A7" s="106" t="s">
        <v>98</v>
      </c>
      <c r="B7" s="99" t="s">
        <v>91</v>
      </c>
      <c r="C7" s="302">
        <f>'EDB data'!B29</f>
        <v>268447.16463339521</v>
      </c>
      <c r="D7" s="177"/>
      <c r="E7" s="177"/>
      <c r="F7" s="177"/>
      <c r="G7" s="177"/>
      <c r="H7" s="177"/>
      <c r="I7" s="177"/>
      <c r="J7" s="178"/>
    </row>
    <row r="8" spans="1:10" x14ac:dyDescent="0.25">
      <c r="A8" s="106" t="s">
        <v>10</v>
      </c>
      <c r="B8" s="99" t="s">
        <v>91</v>
      </c>
      <c r="C8" s="302"/>
      <c r="D8" s="100">
        <f>'EDB data'!$B57</f>
        <v>773.18725158335349</v>
      </c>
      <c r="E8" s="100">
        <f>'EDB data'!$B58</f>
        <v>1081.6181052012112</v>
      </c>
      <c r="F8" s="100">
        <f>'EDB data'!$B59</f>
        <v>1102.1688492000342</v>
      </c>
      <c r="G8" s="100">
        <f>'EDB data'!$B60</f>
        <v>1124.212226184035</v>
      </c>
      <c r="H8" s="100">
        <f>'EDB data'!$B61</f>
        <v>1146.6964707077157</v>
      </c>
      <c r="I8" s="100">
        <f>'EDB data'!$B62</f>
        <v>1169.63040012187</v>
      </c>
      <c r="J8" s="100">
        <f>'EDB data'!$B63</f>
        <v>1193.0230081243076</v>
      </c>
    </row>
    <row r="9" spans="1:10" x14ac:dyDescent="0.25">
      <c r="A9" s="106" t="s">
        <v>32</v>
      </c>
      <c r="B9" s="99" t="s">
        <v>91</v>
      </c>
      <c r="C9" s="303"/>
      <c r="D9" s="100">
        <f>'EDB data'!$B48</f>
        <v>16375.665660000061</v>
      </c>
      <c r="E9" s="100">
        <f>'EDB data'!$B49</f>
        <v>21629.30733276367</v>
      </c>
      <c r="F9" s="100">
        <f>'EDB data'!$B50</f>
        <v>18050.3141257922</v>
      </c>
      <c r="G9" s="100">
        <f>'EDB data'!$B51</f>
        <v>17941.493243003944</v>
      </c>
      <c r="H9" s="100">
        <f>'EDB data'!$B52</f>
        <v>17796.759119063441</v>
      </c>
      <c r="I9" s="100">
        <f>'EDB data'!$B53</f>
        <v>15710.84150223012</v>
      </c>
      <c r="J9" s="100">
        <f>'EDB data'!$B54</f>
        <v>14722.518947443514</v>
      </c>
    </row>
    <row r="10" spans="1:10" x14ac:dyDescent="0.25">
      <c r="A10" s="106" t="s">
        <v>17</v>
      </c>
      <c r="B10" s="99" t="s">
        <v>91</v>
      </c>
      <c r="C10" s="302">
        <f>'EDB data'!B12</f>
        <v>44</v>
      </c>
      <c r="D10" s="212"/>
      <c r="E10" s="212"/>
      <c r="F10" s="212"/>
      <c r="G10" s="212"/>
      <c r="H10" s="212"/>
      <c r="I10" s="212"/>
      <c r="J10" s="212"/>
    </row>
    <row r="11" spans="1:10" x14ac:dyDescent="0.25">
      <c r="A11" s="106" t="s">
        <v>100</v>
      </c>
      <c r="B11" s="99" t="s">
        <v>91</v>
      </c>
      <c r="C11" s="304"/>
      <c r="D11" s="111">
        <f>'EDB data'!B22</f>
        <v>1.4836795252225476E-2</v>
      </c>
      <c r="E11" s="111">
        <f>'EDB data'!C22</f>
        <v>1.6999999999999904E-2</v>
      </c>
      <c r="F11" s="111">
        <f>'EDB data'!D22</f>
        <v>1.8999999999999906E-2</v>
      </c>
      <c r="G11" s="111">
        <f>'EDB data'!E22</f>
        <v>2.0000000000000018E-2</v>
      </c>
      <c r="H11" s="111">
        <f>'EDB data'!F22</f>
        <v>2.0000000000000018E-2</v>
      </c>
      <c r="I11" s="111">
        <f>'EDB data'!G22</f>
        <v>2.0000000000000018E-2</v>
      </c>
      <c r="J11" s="111">
        <f>'EDB data'!H22</f>
        <v>2.0000000000000018E-2</v>
      </c>
    </row>
    <row r="12" spans="1:10" x14ac:dyDescent="0.25">
      <c r="A12" s="105" t="s">
        <v>205</v>
      </c>
      <c r="B12" s="99" t="s">
        <v>91</v>
      </c>
      <c r="C12" s="305">
        <f>'EDB data'!B37</f>
        <v>1</v>
      </c>
      <c r="D12" s="111"/>
      <c r="E12" s="111"/>
      <c r="F12" s="111"/>
      <c r="G12" s="111"/>
      <c r="H12" s="111"/>
      <c r="I12" s="111"/>
      <c r="J12" s="111"/>
    </row>
    <row r="13" spans="1:10" ht="39.950000000000003" customHeight="1" x14ac:dyDescent="0.35">
      <c r="A13" s="156" t="s">
        <v>1</v>
      </c>
      <c r="B13" s="40"/>
      <c r="C13" s="179"/>
      <c r="D13" s="180"/>
      <c r="E13" s="180"/>
      <c r="F13" s="40"/>
      <c r="G13" s="40"/>
      <c r="H13" s="40"/>
      <c r="I13" s="40"/>
      <c r="J13" s="40"/>
    </row>
    <row r="14" spans="1:10" ht="21" x14ac:dyDescent="0.35">
      <c r="A14" s="50"/>
      <c r="B14" s="50"/>
      <c r="C14" s="51"/>
      <c r="D14" s="50"/>
      <c r="E14" s="50"/>
      <c r="F14" s="50"/>
      <c r="G14" s="50"/>
      <c r="H14" s="50"/>
      <c r="I14" s="50"/>
      <c r="J14" s="50"/>
    </row>
    <row r="15" spans="1:10" ht="36.75" customHeight="1" x14ac:dyDescent="0.35">
      <c r="A15" s="57" t="s">
        <v>120</v>
      </c>
      <c r="B15" s="50"/>
      <c r="C15" s="51"/>
      <c r="D15" s="113" t="s">
        <v>206</v>
      </c>
      <c r="E15" s="113" t="s">
        <v>207</v>
      </c>
      <c r="F15" s="114" t="s">
        <v>213</v>
      </c>
      <c r="G15" s="50"/>
      <c r="H15" s="50"/>
      <c r="I15" s="50"/>
      <c r="J15" s="50"/>
    </row>
    <row r="16" spans="1:10" x14ac:dyDescent="0.25">
      <c r="A16" s="129"/>
      <c r="B16" s="14"/>
      <c r="C16" s="159"/>
      <c r="D16" s="42" t="str">
        <f>Inputs!C$4</f>
        <v>2018/19</v>
      </c>
      <c r="E16" s="185" t="str">
        <f>Inputs!D$4</f>
        <v>2019/20</v>
      </c>
      <c r="F16" s="185" t="str">
        <f>Inputs!E$4</f>
        <v>2020/21</v>
      </c>
      <c r="G16" s="181" t="str">
        <f>Inputs!F$4</f>
        <v>2021/22</v>
      </c>
      <c r="H16" s="181" t="str">
        <f>Inputs!G$4</f>
        <v>2022/23</v>
      </c>
      <c r="I16" s="181" t="str">
        <f>Inputs!H$4</f>
        <v>2023/24</v>
      </c>
      <c r="J16" s="181" t="str">
        <f>Inputs!I$4</f>
        <v>2024/25</v>
      </c>
    </row>
    <row r="17" spans="1:10" x14ac:dyDescent="0.25">
      <c r="A17" s="182" t="s">
        <v>9</v>
      </c>
      <c r="B17" s="99"/>
      <c r="C17" s="183"/>
      <c r="D17" s="327"/>
      <c r="E17" s="184">
        <f>100%*C5/C6-1</f>
        <v>26.216081888076257</v>
      </c>
      <c r="F17" s="269">
        <f>C12*C5/C6-2</f>
        <v>25.216081888076257</v>
      </c>
      <c r="G17" s="268">
        <f>F17-1</f>
        <v>24.216081888076257</v>
      </c>
      <c r="H17" s="186">
        <f>G17-1</f>
        <v>23.216081888076257</v>
      </c>
      <c r="I17" s="186">
        <f>H17-1</f>
        <v>22.216081888076257</v>
      </c>
      <c r="J17" s="186">
        <f>I17-1</f>
        <v>21.216081888076257</v>
      </c>
    </row>
    <row r="18" spans="1:10" x14ac:dyDescent="0.25">
      <c r="A18" s="18" t="s">
        <v>35</v>
      </c>
      <c r="B18" s="105"/>
      <c r="C18" s="187"/>
      <c r="D18" s="326"/>
      <c r="E18" s="102">
        <f t="shared" ref="E18:J18" si="0">D22</f>
        <v>268447.16463339521</v>
      </c>
      <c r="F18" s="188">
        <f t="shared" si="0"/>
        <v>261666.40754249209</v>
      </c>
      <c r="G18" s="188">
        <f t="shared" si="0"/>
        <v>255133.02223547272</v>
      </c>
      <c r="H18" s="188">
        <f t="shared" si="0"/>
        <v>248548.198072962</v>
      </c>
      <c r="I18" s="188">
        <f t="shared" si="0"/>
        <v>241638.69741265289</v>
      </c>
      <c r="J18" s="188">
        <f t="shared" si="0"/>
        <v>234396.86878657635</v>
      </c>
    </row>
    <row r="19" spans="1:10" x14ac:dyDescent="0.25">
      <c r="A19" s="18" t="s">
        <v>10</v>
      </c>
      <c r="B19" s="105"/>
      <c r="C19" s="187"/>
      <c r="D19" s="326"/>
      <c r="E19" s="102">
        <f t="shared" ref="E19:J19" si="1">E8</f>
        <v>1081.6181052012112</v>
      </c>
      <c r="F19" s="102">
        <f t="shared" si="1"/>
        <v>1102.1688492000342</v>
      </c>
      <c r="G19" s="102">
        <f t="shared" si="1"/>
        <v>1124.212226184035</v>
      </c>
      <c r="H19" s="102">
        <f t="shared" si="1"/>
        <v>1146.6964707077157</v>
      </c>
      <c r="I19" s="102">
        <f t="shared" si="1"/>
        <v>1169.63040012187</v>
      </c>
      <c r="J19" s="102">
        <f t="shared" si="1"/>
        <v>1193.0230081243076</v>
      </c>
    </row>
    <row r="20" spans="1:10" x14ac:dyDescent="0.25">
      <c r="A20" s="18" t="s">
        <v>11</v>
      </c>
      <c r="B20" s="105"/>
      <c r="C20" s="187"/>
      <c r="D20" s="326"/>
      <c r="E20" s="102">
        <f t="shared" ref="E20:J20" si="2">(E18*0.999-E19)*E27</f>
        <v>4540.6506891805047</v>
      </c>
      <c r="F20" s="189">
        <f t="shared" si="2"/>
        <v>4945.7488734292174</v>
      </c>
      <c r="G20" s="189">
        <f t="shared" si="2"/>
        <v>5075.073539741069</v>
      </c>
      <c r="H20" s="189">
        <f t="shared" si="2"/>
        <v>4943.0590680836303</v>
      </c>
      <c r="I20" s="189">
        <f t="shared" si="2"/>
        <v>4804.5485663023719</v>
      </c>
      <c r="J20" s="189">
        <f t="shared" si="2"/>
        <v>4659.3889781933131</v>
      </c>
    </row>
    <row r="21" spans="1:10" x14ac:dyDescent="0.25">
      <c r="A21" s="18" t="s">
        <v>12</v>
      </c>
      <c r="B21" s="105"/>
      <c r="C21" s="187"/>
      <c r="D21" s="325"/>
      <c r="E21" s="102">
        <f t="shared" ref="E21:J21" si="3">E18/E17</f>
        <v>10239.789674882417</v>
      </c>
      <c r="F21" s="189">
        <f t="shared" si="3"/>
        <v>10376.965331248561</v>
      </c>
      <c r="G21" s="189">
        <f t="shared" si="3"/>
        <v>10535.685476067767</v>
      </c>
      <c r="H21" s="189">
        <f t="shared" si="3"/>
        <v>10705.863257685009</v>
      </c>
      <c r="I21" s="189">
        <f t="shared" si="3"/>
        <v>10876.746792257029</v>
      </c>
      <c r="J21" s="189">
        <f t="shared" si="3"/>
        <v>11048.075230059832</v>
      </c>
    </row>
    <row r="22" spans="1:10" x14ac:dyDescent="0.25">
      <c r="A22" s="18" t="s">
        <v>13</v>
      </c>
      <c r="B22" s="105"/>
      <c r="C22" s="187"/>
      <c r="D22" s="324">
        <f>C7</f>
        <v>268447.16463339521</v>
      </c>
      <c r="E22" s="270">
        <f t="shared" ref="E22:J22" si="4">E18-E19+E20-E21</f>
        <v>261666.40754249209</v>
      </c>
      <c r="F22" s="189">
        <f t="shared" si="4"/>
        <v>255133.02223547272</v>
      </c>
      <c r="G22" s="189">
        <f t="shared" si="4"/>
        <v>248548.198072962</v>
      </c>
      <c r="H22" s="189">
        <f t="shared" si="4"/>
        <v>241638.69741265289</v>
      </c>
      <c r="I22" s="189">
        <f t="shared" si="4"/>
        <v>234396.86878657635</v>
      </c>
      <c r="J22" s="189">
        <f t="shared" si="4"/>
        <v>226815.15952658551</v>
      </c>
    </row>
    <row r="23" spans="1:10" x14ac:dyDescent="0.25">
      <c r="A23" s="16"/>
      <c r="B23" s="43"/>
      <c r="C23" s="44"/>
      <c r="D23" s="69"/>
      <c r="E23" s="69"/>
      <c r="F23" s="68"/>
      <c r="G23" s="68"/>
      <c r="H23" s="68"/>
      <c r="I23" s="68"/>
      <c r="J23" s="68"/>
    </row>
    <row r="24" spans="1:10" ht="15.75" x14ac:dyDescent="0.25">
      <c r="A24" s="57" t="s">
        <v>121</v>
      </c>
      <c r="C24" s="34"/>
    </row>
    <row r="25" spans="1:10" x14ac:dyDescent="0.25">
      <c r="A25" s="12"/>
      <c r="B25" s="14"/>
      <c r="C25" s="159"/>
      <c r="D25" s="185" t="str">
        <f>Inputs!C$4</f>
        <v>2018/19</v>
      </c>
      <c r="E25" s="181" t="str">
        <f>Inputs!D$4</f>
        <v>2019/20</v>
      </c>
      <c r="F25" s="181" t="str">
        <f>Inputs!E$4</f>
        <v>2020/21</v>
      </c>
      <c r="G25" s="181" t="str">
        <f>Inputs!F$4</f>
        <v>2021/22</v>
      </c>
      <c r="H25" s="181" t="str">
        <f>Inputs!G$4</f>
        <v>2022/23</v>
      </c>
      <c r="I25" s="181" t="str">
        <f>Inputs!H$4</f>
        <v>2023/24</v>
      </c>
      <c r="J25" s="181" t="str">
        <f>Inputs!I$4</f>
        <v>2024/25</v>
      </c>
    </row>
    <row r="26" spans="1:10" x14ac:dyDescent="0.25">
      <c r="A26" s="39" t="s">
        <v>82</v>
      </c>
      <c r="B26" s="105"/>
      <c r="C26" s="187"/>
      <c r="D26" s="323">
        <v>1</v>
      </c>
      <c r="E26" s="271">
        <f t="shared" ref="E26:J26" si="5">D26+1</f>
        <v>2</v>
      </c>
      <c r="F26" s="189">
        <f t="shared" si="5"/>
        <v>3</v>
      </c>
      <c r="G26" s="189">
        <f t="shared" si="5"/>
        <v>4</v>
      </c>
      <c r="H26" s="189">
        <f t="shared" si="5"/>
        <v>5</v>
      </c>
      <c r="I26" s="189">
        <f t="shared" si="5"/>
        <v>6</v>
      </c>
      <c r="J26" s="189">
        <f t="shared" si="5"/>
        <v>7</v>
      </c>
    </row>
    <row r="27" spans="1:10" x14ac:dyDescent="0.25">
      <c r="A27" s="106" t="s">
        <v>40</v>
      </c>
      <c r="B27" s="45"/>
      <c r="C27" s="190"/>
      <c r="D27" s="110">
        <f t="shared" ref="D27:J27" si="6">D11</f>
        <v>1.4836795252225476E-2</v>
      </c>
      <c r="E27" s="110">
        <f t="shared" si="6"/>
        <v>1.6999999999999904E-2</v>
      </c>
      <c r="F27" s="110">
        <f t="shared" si="6"/>
        <v>1.8999999999999906E-2</v>
      </c>
      <c r="G27" s="110">
        <f t="shared" si="6"/>
        <v>2.0000000000000018E-2</v>
      </c>
      <c r="H27" s="110">
        <f t="shared" si="6"/>
        <v>2.0000000000000018E-2</v>
      </c>
      <c r="I27" s="110">
        <f t="shared" si="6"/>
        <v>2.0000000000000018E-2</v>
      </c>
      <c r="J27" s="110">
        <f t="shared" si="6"/>
        <v>2.0000000000000018E-2</v>
      </c>
    </row>
    <row r="28" spans="1:10" x14ac:dyDescent="0.25">
      <c r="A28" s="106" t="s">
        <v>102</v>
      </c>
      <c r="B28" s="106"/>
      <c r="C28" s="183"/>
      <c r="D28" s="102">
        <f t="shared" ref="D28:J28" si="7">D$9</f>
        <v>16375.665660000061</v>
      </c>
      <c r="E28" s="102">
        <f t="shared" si="7"/>
        <v>21629.30733276367</v>
      </c>
      <c r="F28" s="102">
        <f t="shared" si="7"/>
        <v>18050.3141257922</v>
      </c>
      <c r="G28" s="102">
        <f t="shared" si="7"/>
        <v>17941.493243003944</v>
      </c>
      <c r="H28" s="102">
        <f t="shared" si="7"/>
        <v>17796.759119063441</v>
      </c>
      <c r="I28" s="102">
        <f t="shared" si="7"/>
        <v>15710.84150223012</v>
      </c>
      <c r="J28" s="102">
        <f t="shared" si="7"/>
        <v>14722.518947443514</v>
      </c>
    </row>
    <row r="29" spans="1:10" ht="24.95" customHeight="1" x14ac:dyDescent="0.25">
      <c r="A29" s="380" t="str">
        <f>" Assets commissioned in " &amp; $E$25</f>
        <v xml:space="preserve"> Assets commissioned in 2019/20</v>
      </c>
      <c r="B29" s="127"/>
      <c r="C29" s="192"/>
      <c r="D29" s="193"/>
      <c r="E29" s="194"/>
      <c r="F29" s="194"/>
      <c r="G29" s="194"/>
      <c r="H29" s="194"/>
      <c r="I29" s="194"/>
      <c r="J29" s="194"/>
    </row>
    <row r="30" spans="1:10" x14ac:dyDescent="0.25">
      <c r="A30" s="79" t="s">
        <v>119</v>
      </c>
      <c r="B30" s="146"/>
      <c r="C30" s="195">
        <f>E26</f>
        <v>2</v>
      </c>
      <c r="D30" s="66"/>
      <c r="E30" s="67"/>
      <c r="F30" s="67"/>
      <c r="G30" s="67"/>
      <c r="H30" s="67"/>
      <c r="I30" s="67"/>
      <c r="J30" s="67"/>
    </row>
    <row r="31" spans="1:10" x14ac:dyDescent="0.25">
      <c r="A31" s="79" t="s">
        <v>7</v>
      </c>
      <c r="B31" s="146"/>
      <c r="C31" s="187"/>
      <c r="D31" s="322">
        <v>0</v>
      </c>
      <c r="E31" s="272">
        <f t="shared" ref="E31:J31" si="8">D35</f>
        <v>0</v>
      </c>
      <c r="F31" s="67">
        <f t="shared" si="8"/>
        <v>21629.30733276367</v>
      </c>
      <c r="G31" s="67">
        <f t="shared" si="8"/>
        <v>21548.689005432461</v>
      </c>
      <c r="H31" s="67">
        <f t="shared" si="8"/>
        <v>21478.530483089191</v>
      </c>
      <c r="I31" s="67">
        <f t="shared" si="8"/>
        <v>21396.70750982028</v>
      </c>
      <c r="J31" s="67">
        <f t="shared" si="8"/>
        <v>21302.770745143018</v>
      </c>
    </row>
    <row r="32" spans="1:10" x14ac:dyDescent="0.25">
      <c r="A32" s="79" t="s">
        <v>95</v>
      </c>
      <c r="B32" s="146"/>
      <c r="C32" s="187"/>
      <c r="D32" s="320">
        <f>$C$10+$C30</f>
        <v>46</v>
      </c>
      <c r="E32" s="272">
        <f t="shared" ref="E32:J32" si="9">D32-1</f>
        <v>45</v>
      </c>
      <c r="F32" s="67">
        <f t="shared" si="9"/>
        <v>44</v>
      </c>
      <c r="G32" s="67">
        <f t="shared" si="9"/>
        <v>43</v>
      </c>
      <c r="H32" s="67">
        <f t="shared" si="9"/>
        <v>42</v>
      </c>
      <c r="I32" s="67">
        <f t="shared" si="9"/>
        <v>41</v>
      </c>
      <c r="J32" s="67">
        <f t="shared" si="9"/>
        <v>40</v>
      </c>
    </row>
    <row r="33" spans="1:10" x14ac:dyDescent="0.25">
      <c r="A33" s="79" t="s">
        <v>96</v>
      </c>
      <c r="B33" s="146"/>
      <c r="C33" s="187"/>
      <c r="D33" s="67">
        <f t="shared" ref="D33:J33" si="10">D31*D$27</f>
        <v>0</v>
      </c>
      <c r="E33" s="67">
        <f t="shared" si="10"/>
        <v>0</v>
      </c>
      <c r="F33" s="67">
        <f t="shared" si="10"/>
        <v>410.95683932250768</v>
      </c>
      <c r="G33" s="67">
        <f t="shared" si="10"/>
        <v>430.97378010864963</v>
      </c>
      <c r="H33" s="67">
        <f t="shared" si="10"/>
        <v>429.5706096617842</v>
      </c>
      <c r="I33" s="67">
        <f t="shared" si="10"/>
        <v>427.93415019640599</v>
      </c>
      <c r="J33" s="67">
        <f t="shared" si="10"/>
        <v>426.05541490286072</v>
      </c>
    </row>
    <row r="34" spans="1:10" x14ac:dyDescent="0.25">
      <c r="A34" s="196" t="s">
        <v>97</v>
      </c>
      <c r="B34" s="146"/>
      <c r="C34" s="187"/>
      <c r="D34" s="78">
        <f t="shared" ref="D34:J34" si="11">D31/D32</f>
        <v>0</v>
      </c>
      <c r="E34" s="78">
        <f t="shared" si="11"/>
        <v>0</v>
      </c>
      <c r="F34" s="78">
        <f t="shared" si="11"/>
        <v>491.5751666537198</v>
      </c>
      <c r="G34" s="78">
        <f t="shared" si="11"/>
        <v>501.13230245191772</v>
      </c>
      <c r="H34" s="78">
        <f t="shared" si="11"/>
        <v>511.393582930695</v>
      </c>
      <c r="I34" s="78">
        <f t="shared" si="11"/>
        <v>521.87091487366536</v>
      </c>
      <c r="J34" s="78">
        <f t="shared" si="11"/>
        <v>532.5692686285754</v>
      </c>
    </row>
    <row r="35" spans="1:10" x14ac:dyDescent="0.25">
      <c r="A35" s="197" t="s">
        <v>98</v>
      </c>
      <c r="B35" s="108"/>
      <c r="C35" s="183"/>
      <c r="D35" s="102">
        <f t="shared" ref="D35:J35" si="12">D31+D33-D34+IF($C30=D$26,D$28,0)</f>
        <v>0</v>
      </c>
      <c r="E35" s="102">
        <f t="shared" si="12"/>
        <v>21629.30733276367</v>
      </c>
      <c r="F35" s="102">
        <f t="shared" si="12"/>
        <v>21548.689005432461</v>
      </c>
      <c r="G35" s="102">
        <f t="shared" si="12"/>
        <v>21478.530483089191</v>
      </c>
      <c r="H35" s="102">
        <f t="shared" si="12"/>
        <v>21396.70750982028</v>
      </c>
      <c r="I35" s="102">
        <f t="shared" si="12"/>
        <v>21302.770745143018</v>
      </c>
      <c r="J35" s="102">
        <f t="shared" si="12"/>
        <v>21196.256891417303</v>
      </c>
    </row>
    <row r="36" spans="1:10" ht="24.95" customHeight="1" x14ac:dyDescent="0.25">
      <c r="A36" s="380" t="str">
        <f>" Assets commissioned in " &amp; $F$25</f>
        <v xml:space="preserve"> Assets commissioned in 2020/21</v>
      </c>
      <c r="B36" s="140"/>
      <c r="C36" s="192"/>
      <c r="D36" s="193"/>
      <c r="E36" s="194"/>
      <c r="F36" s="194"/>
      <c r="G36" s="194"/>
      <c r="H36" s="194"/>
      <c r="I36" s="194"/>
      <c r="J36" s="194"/>
    </row>
    <row r="37" spans="1:10" x14ac:dyDescent="0.25">
      <c r="A37" s="79" t="s">
        <v>119</v>
      </c>
      <c r="B37" s="146"/>
      <c r="C37" s="195">
        <f>F26</f>
        <v>3</v>
      </c>
      <c r="D37" s="66"/>
      <c r="E37" s="67"/>
      <c r="F37" s="67"/>
      <c r="G37" s="67"/>
      <c r="H37" s="67"/>
      <c r="I37" s="67"/>
      <c r="J37" s="67"/>
    </row>
    <row r="38" spans="1:10" x14ac:dyDescent="0.25">
      <c r="A38" s="79" t="s">
        <v>7</v>
      </c>
      <c r="B38" s="146"/>
      <c r="C38" s="187"/>
      <c r="D38" s="322">
        <v>0</v>
      </c>
      <c r="E38" s="272">
        <f t="shared" ref="E38:J38" si="13">D42</f>
        <v>0</v>
      </c>
      <c r="F38" s="67">
        <f t="shared" si="13"/>
        <v>0</v>
      </c>
      <c r="G38" s="67">
        <f t="shared" si="13"/>
        <v>18050.3141257922</v>
      </c>
      <c r="H38" s="67">
        <f t="shared" si="13"/>
        <v>18001.085996358222</v>
      </c>
      <c r="I38" s="67">
        <f t="shared" si="13"/>
        <v>17942.477809393335</v>
      </c>
      <c r="J38" s="67">
        <f t="shared" si="13"/>
        <v>17874.125512976596</v>
      </c>
    </row>
    <row r="39" spans="1:10" x14ac:dyDescent="0.25">
      <c r="A39" s="79" t="s">
        <v>95</v>
      </c>
      <c r="B39" s="146"/>
      <c r="C39" s="187"/>
      <c r="D39" s="320">
        <f>$C$10+$C37</f>
        <v>47</v>
      </c>
      <c r="E39" s="272">
        <f t="shared" ref="E39:J39" si="14">D39-1</f>
        <v>46</v>
      </c>
      <c r="F39" s="67">
        <f t="shared" si="14"/>
        <v>45</v>
      </c>
      <c r="G39" s="67">
        <f t="shared" si="14"/>
        <v>44</v>
      </c>
      <c r="H39" s="67">
        <f t="shared" si="14"/>
        <v>43</v>
      </c>
      <c r="I39" s="67">
        <f t="shared" si="14"/>
        <v>42</v>
      </c>
      <c r="J39" s="67">
        <f t="shared" si="14"/>
        <v>41</v>
      </c>
    </row>
    <row r="40" spans="1:10" x14ac:dyDescent="0.25">
      <c r="A40" s="79" t="s">
        <v>96</v>
      </c>
      <c r="B40" s="146"/>
      <c r="C40" s="187"/>
      <c r="D40" s="67">
        <f t="shared" ref="D40:J40" si="15">D38*D$27</f>
        <v>0</v>
      </c>
      <c r="E40" s="67">
        <f t="shared" si="15"/>
        <v>0</v>
      </c>
      <c r="F40" s="67">
        <f t="shared" si="15"/>
        <v>0</v>
      </c>
      <c r="G40" s="67">
        <f t="shared" si="15"/>
        <v>361.0062825158443</v>
      </c>
      <c r="H40" s="67">
        <f t="shared" si="15"/>
        <v>360.02171992716478</v>
      </c>
      <c r="I40" s="67">
        <f t="shared" si="15"/>
        <v>358.84955618786699</v>
      </c>
      <c r="J40" s="67">
        <f t="shared" si="15"/>
        <v>357.48251025953226</v>
      </c>
    </row>
    <row r="41" spans="1:10" x14ac:dyDescent="0.25">
      <c r="A41" s="196" t="s">
        <v>97</v>
      </c>
      <c r="B41" s="146"/>
      <c r="C41" s="187"/>
      <c r="D41" s="78">
        <f t="shared" ref="D41:J41" si="16">D38/D39</f>
        <v>0</v>
      </c>
      <c r="E41" s="78">
        <f t="shared" si="16"/>
        <v>0</v>
      </c>
      <c r="F41" s="78">
        <f t="shared" si="16"/>
        <v>0</v>
      </c>
      <c r="G41" s="78">
        <f t="shared" si="16"/>
        <v>410.23441194982274</v>
      </c>
      <c r="H41" s="78">
        <f t="shared" si="16"/>
        <v>418.62990689205168</v>
      </c>
      <c r="I41" s="78">
        <f t="shared" si="16"/>
        <v>427.20185260460323</v>
      </c>
      <c r="J41" s="78">
        <f t="shared" si="16"/>
        <v>435.95428080430725</v>
      </c>
    </row>
    <row r="42" spans="1:10" x14ac:dyDescent="0.25">
      <c r="A42" s="197" t="s">
        <v>98</v>
      </c>
      <c r="B42" s="108"/>
      <c r="C42" s="183"/>
      <c r="D42" s="102">
        <f t="shared" ref="D42:J42" si="17">D38+D40-D41+IF($C37=D$26,D$28,0)</f>
        <v>0</v>
      </c>
      <c r="E42" s="102">
        <f t="shared" si="17"/>
        <v>0</v>
      </c>
      <c r="F42" s="102">
        <f t="shared" si="17"/>
        <v>18050.3141257922</v>
      </c>
      <c r="G42" s="102">
        <f t="shared" si="17"/>
        <v>18001.085996358222</v>
      </c>
      <c r="H42" s="102">
        <f t="shared" si="17"/>
        <v>17942.477809393335</v>
      </c>
      <c r="I42" s="102">
        <f t="shared" si="17"/>
        <v>17874.125512976596</v>
      </c>
      <c r="J42" s="102">
        <f t="shared" si="17"/>
        <v>17795.653742431819</v>
      </c>
    </row>
    <row r="43" spans="1:10" ht="24.95" customHeight="1" x14ac:dyDescent="0.25">
      <c r="A43" s="380" t="str">
        <f>" Assets commissioned in " &amp; $G$25</f>
        <v xml:space="preserve"> Assets commissioned in 2021/22</v>
      </c>
      <c r="B43" s="127"/>
      <c r="C43" s="192"/>
      <c r="D43" s="194"/>
      <c r="E43" s="194"/>
      <c r="F43" s="194"/>
      <c r="G43" s="194"/>
      <c r="H43" s="194"/>
      <c r="I43" s="194"/>
      <c r="J43" s="194"/>
    </row>
    <row r="44" spans="1:10" x14ac:dyDescent="0.25">
      <c r="A44" s="79" t="s">
        <v>119</v>
      </c>
      <c r="B44" s="146"/>
      <c r="C44" s="195">
        <f>G26</f>
        <v>4</v>
      </c>
      <c r="D44" s="66"/>
      <c r="E44" s="67"/>
      <c r="F44" s="67"/>
      <c r="G44" s="67"/>
      <c r="H44" s="67"/>
      <c r="I44" s="67"/>
      <c r="J44" s="67"/>
    </row>
    <row r="45" spans="1:10" x14ac:dyDescent="0.25">
      <c r="A45" s="79" t="s">
        <v>7</v>
      </c>
      <c r="B45" s="146"/>
      <c r="C45" s="187"/>
      <c r="D45" s="322">
        <v>0</v>
      </c>
      <c r="E45" s="272">
        <f t="shared" ref="E45:J45" si="18">D49</f>
        <v>0</v>
      </c>
      <c r="F45" s="67">
        <f t="shared" si="18"/>
        <v>0</v>
      </c>
      <c r="G45" s="67">
        <f t="shared" si="18"/>
        <v>0</v>
      </c>
      <c r="H45" s="67">
        <f t="shared" si="18"/>
        <v>17941.493243003944</v>
      </c>
      <c r="I45" s="67">
        <f t="shared" si="18"/>
        <v>17892.561897795753</v>
      </c>
      <c r="J45" s="67">
        <f t="shared" si="18"/>
        <v>17834.307045105255</v>
      </c>
    </row>
    <row r="46" spans="1:10" x14ac:dyDescent="0.25">
      <c r="A46" s="79" t="s">
        <v>95</v>
      </c>
      <c r="B46" s="146"/>
      <c r="C46" s="187"/>
      <c r="D46" s="320">
        <f>$C$10+$C44</f>
        <v>48</v>
      </c>
      <c r="E46" s="272">
        <f t="shared" ref="E46:J46" si="19">D46-1</f>
        <v>47</v>
      </c>
      <c r="F46" s="67">
        <f t="shared" si="19"/>
        <v>46</v>
      </c>
      <c r="G46" s="67">
        <f t="shared" si="19"/>
        <v>45</v>
      </c>
      <c r="H46" s="67">
        <f t="shared" si="19"/>
        <v>44</v>
      </c>
      <c r="I46" s="67">
        <f t="shared" si="19"/>
        <v>43</v>
      </c>
      <c r="J46" s="67">
        <f t="shared" si="19"/>
        <v>42</v>
      </c>
    </row>
    <row r="47" spans="1:10" x14ac:dyDescent="0.25">
      <c r="A47" s="79" t="s">
        <v>96</v>
      </c>
      <c r="B47" s="146"/>
      <c r="C47" s="187"/>
      <c r="D47" s="67">
        <f t="shared" ref="D47:J47" si="20">D45*D$27</f>
        <v>0</v>
      </c>
      <c r="E47" s="67">
        <f t="shared" si="20"/>
        <v>0</v>
      </c>
      <c r="F47" s="67">
        <f t="shared" si="20"/>
        <v>0</v>
      </c>
      <c r="G47" s="67">
        <f t="shared" si="20"/>
        <v>0</v>
      </c>
      <c r="H47" s="67">
        <f t="shared" si="20"/>
        <v>358.82986486007923</v>
      </c>
      <c r="I47" s="67">
        <f t="shared" si="20"/>
        <v>357.85123795591539</v>
      </c>
      <c r="J47" s="67">
        <f t="shared" si="20"/>
        <v>356.68614090210542</v>
      </c>
    </row>
    <row r="48" spans="1:10" x14ac:dyDescent="0.25">
      <c r="A48" s="196" t="s">
        <v>97</v>
      </c>
      <c r="B48" s="146"/>
      <c r="C48" s="187"/>
      <c r="D48" s="78">
        <f t="shared" ref="D48:J48" si="21">D45/D46</f>
        <v>0</v>
      </c>
      <c r="E48" s="78">
        <f t="shared" si="21"/>
        <v>0</v>
      </c>
      <c r="F48" s="78">
        <f t="shared" si="21"/>
        <v>0</v>
      </c>
      <c r="G48" s="78">
        <f t="shared" si="21"/>
        <v>0</v>
      </c>
      <c r="H48" s="78">
        <f t="shared" si="21"/>
        <v>407.76121006827145</v>
      </c>
      <c r="I48" s="78">
        <f t="shared" si="21"/>
        <v>416.10609064641284</v>
      </c>
      <c r="J48" s="78">
        <f t="shared" si="21"/>
        <v>424.6263582167918</v>
      </c>
    </row>
    <row r="49" spans="1:10" x14ac:dyDescent="0.25">
      <c r="A49" s="197" t="s">
        <v>98</v>
      </c>
      <c r="B49" s="108"/>
      <c r="C49" s="183"/>
      <c r="D49" s="102">
        <f t="shared" ref="D49:J49" si="22">D45+D47-D48+IF($C44=D$26,D$28,0)</f>
        <v>0</v>
      </c>
      <c r="E49" s="102">
        <f t="shared" si="22"/>
        <v>0</v>
      </c>
      <c r="F49" s="102">
        <f t="shared" si="22"/>
        <v>0</v>
      </c>
      <c r="G49" s="102">
        <f t="shared" si="22"/>
        <v>17941.493243003944</v>
      </c>
      <c r="H49" s="102">
        <f t="shared" si="22"/>
        <v>17892.561897795753</v>
      </c>
      <c r="I49" s="102">
        <f t="shared" si="22"/>
        <v>17834.307045105255</v>
      </c>
      <c r="J49" s="102">
        <f t="shared" si="22"/>
        <v>17766.366827790567</v>
      </c>
    </row>
    <row r="50" spans="1:10" ht="24.95" customHeight="1" x14ac:dyDescent="0.25">
      <c r="A50" s="380" t="str">
        <f>" Assets commissioned in " &amp; $H$25</f>
        <v xml:space="preserve"> Assets commissioned in 2022/23</v>
      </c>
      <c r="B50" s="127"/>
      <c r="C50" s="192"/>
      <c r="D50" s="194"/>
      <c r="E50" s="194"/>
      <c r="F50" s="194"/>
      <c r="G50" s="194"/>
      <c r="H50" s="194"/>
      <c r="I50" s="194"/>
      <c r="J50" s="194"/>
    </row>
    <row r="51" spans="1:10" x14ac:dyDescent="0.25">
      <c r="A51" s="79" t="s">
        <v>119</v>
      </c>
      <c r="B51" s="146"/>
      <c r="C51" s="195">
        <f>H26</f>
        <v>5</v>
      </c>
      <c r="D51" s="66"/>
      <c r="E51" s="67"/>
      <c r="F51" s="67"/>
      <c r="G51" s="67"/>
      <c r="H51" s="67"/>
      <c r="I51" s="67"/>
      <c r="J51" s="67"/>
    </row>
    <row r="52" spans="1:10" x14ac:dyDescent="0.25">
      <c r="A52" s="79" t="s">
        <v>7</v>
      </c>
      <c r="B52" s="146"/>
      <c r="C52" s="187"/>
      <c r="D52" s="322">
        <v>0</v>
      </c>
      <c r="E52" s="272">
        <f t="shared" ref="E52:J52" si="23">D56</f>
        <v>0</v>
      </c>
      <c r="F52" s="67">
        <f t="shared" si="23"/>
        <v>0</v>
      </c>
      <c r="G52" s="67">
        <f t="shared" si="23"/>
        <v>0</v>
      </c>
      <c r="H52" s="67">
        <f t="shared" si="23"/>
        <v>0</v>
      </c>
      <c r="I52" s="67">
        <f t="shared" si="23"/>
        <v>17796.759119063441</v>
      </c>
      <c r="J52" s="67">
        <f t="shared" si="23"/>
        <v>17748.222503284178</v>
      </c>
    </row>
    <row r="53" spans="1:10" x14ac:dyDescent="0.25">
      <c r="A53" s="79" t="s">
        <v>95</v>
      </c>
      <c r="B53" s="146"/>
      <c r="C53" s="187"/>
      <c r="D53" s="320">
        <f>$C$10+$C51</f>
        <v>49</v>
      </c>
      <c r="E53" s="272">
        <f t="shared" ref="E53:J53" si="24">D53-1</f>
        <v>48</v>
      </c>
      <c r="F53" s="67">
        <f t="shared" si="24"/>
        <v>47</v>
      </c>
      <c r="G53" s="67">
        <f t="shared" si="24"/>
        <v>46</v>
      </c>
      <c r="H53" s="67">
        <f t="shared" si="24"/>
        <v>45</v>
      </c>
      <c r="I53" s="67">
        <f t="shared" si="24"/>
        <v>44</v>
      </c>
      <c r="J53" s="67">
        <f t="shared" si="24"/>
        <v>43</v>
      </c>
    </row>
    <row r="54" spans="1:10" x14ac:dyDescent="0.25">
      <c r="A54" s="79" t="s">
        <v>96</v>
      </c>
      <c r="B54" s="146"/>
      <c r="C54" s="187"/>
      <c r="D54" s="67">
        <f t="shared" ref="D54:J54" si="25">D52*D$27</f>
        <v>0</v>
      </c>
      <c r="E54" s="67">
        <f t="shared" si="25"/>
        <v>0</v>
      </c>
      <c r="F54" s="67">
        <f t="shared" si="25"/>
        <v>0</v>
      </c>
      <c r="G54" s="67">
        <f t="shared" si="25"/>
        <v>0</v>
      </c>
      <c r="H54" s="67">
        <f t="shared" si="25"/>
        <v>0</v>
      </c>
      <c r="I54" s="67">
        <f t="shared" si="25"/>
        <v>355.93518238126916</v>
      </c>
      <c r="J54" s="67">
        <f t="shared" si="25"/>
        <v>354.96445006568388</v>
      </c>
    </row>
    <row r="55" spans="1:10" x14ac:dyDescent="0.25">
      <c r="A55" s="196" t="s">
        <v>97</v>
      </c>
      <c r="B55" s="146"/>
      <c r="C55" s="187"/>
      <c r="D55" s="78">
        <f t="shared" ref="D55:J55" si="26">D52/D53</f>
        <v>0</v>
      </c>
      <c r="E55" s="78">
        <f t="shared" si="26"/>
        <v>0</v>
      </c>
      <c r="F55" s="78">
        <f t="shared" si="26"/>
        <v>0</v>
      </c>
      <c r="G55" s="78">
        <f t="shared" si="26"/>
        <v>0</v>
      </c>
      <c r="H55" s="78">
        <f t="shared" si="26"/>
        <v>0</v>
      </c>
      <c r="I55" s="78">
        <f t="shared" si="26"/>
        <v>404.47179816053273</v>
      </c>
      <c r="J55" s="78">
        <f t="shared" si="26"/>
        <v>412.74936054149254</v>
      </c>
    </row>
    <row r="56" spans="1:10" x14ac:dyDescent="0.25">
      <c r="A56" s="197" t="s">
        <v>98</v>
      </c>
      <c r="B56" s="108"/>
      <c r="C56" s="183"/>
      <c r="D56" s="102">
        <f t="shared" ref="D56:J56" si="27">D52+D54-D55+IF($C51=D$26,D$28,0)</f>
        <v>0</v>
      </c>
      <c r="E56" s="102">
        <f t="shared" si="27"/>
        <v>0</v>
      </c>
      <c r="F56" s="102">
        <f t="shared" si="27"/>
        <v>0</v>
      </c>
      <c r="G56" s="102">
        <f t="shared" si="27"/>
        <v>0</v>
      </c>
      <c r="H56" s="102">
        <f t="shared" si="27"/>
        <v>17796.759119063441</v>
      </c>
      <c r="I56" s="102">
        <f t="shared" si="27"/>
        <v>17748.222503284178</v>
      </c>
      <c r="J56" s="102">
        <f t="shared" si="27"/>
        <v>17690.437592808368</v>
      </c>
    </row>
    <row r="57" spans="1:10" ht="24.95" customHeight="1" x14ac:dyDescent="0.25">
      <c r="A57" s="380" t="str">
        <f>" Assets commissioned in " &amp; $I$25</f>
        <v xml:space="preserve"> Assets commissioned in 2023/24</v>
      </c>
      <c r="B57" s="127"/>
      <c r="C57" s="192"/>
      <c r="D57" s="194"/>
      <c r="E57" s="194"/>
      <c r="F57" s="194"/>
      <c r="G57" s="194"/>
      <c r="H57" s="194"/>
      <c r="I57" s="194"/>
      <c r="J57" s="194"/>
    </row>
    <row r="58" spans="1:10" x14ac:dyDescent="0.25">
      <c r="A58" s="79" t="s">
        <v>119</v>
      </c>
      <c r="B58" s="146"/>
      <c r="C58" s="195">
        <f>I26</f>
        <v>6</v>
      </c>
      <c r="D58" s="66"/>
      <c r="E58" s="67"/>
      <c r="F58" s="67"/>
      <c r="G58" s="67"/>
      <c r="H58" s="67"/>
      <c r="I58" s="67"/>
      <c r="J58" s="67"/>
    </row>
    <row r="59" spans="1:10" x14ac:dyDescent="0.25">
      <c r="A59" s="79" t="s">
        <v>7</v>
      </c>
      <c r="B59" s="146"/>
      <c r="C59" s="187"/>
      <c r="D59" s="322">
        <v>0</v>
      </c>
      <c r="E59" s="272">
        <f t="shared" ref="E59:J59" si="28">D63</f>
        <v>0</v>
      </c>
      <c r="F59" s="67">
        <f t="shared" si="28"/>
        <v>0</v>
      </c>
      <c r="G59" s="67">
        <f t="shared" si="28"/>
        <v>0</v>
      </c>
      <c r="H59" s="67">
        <f t="shared" si="28"/>
        <v>0</v>
      </c>
      <c r="I59" s="67">
        <f t="shared" si="28"/>
        <v>0</v>
      </c>
      <c r="J59" s="67">
        <f t="shared" si="28"/>
        <v>15710.84150223012</v>
      </c>
    </row>
    <row r="60" spans="1:10" x14ac:dyDescent="0.25">
      <c r="A60" s="79" t="s">
        <v>95</v>
      </c>
      <c r="B60" s="146"/>
      <c r="C60" s="187"/>
      <c r="D60" s="320">
        <f>$C$10+$C58</f>
        <v>50</v>
      </c>
      <c r="E60" s="272">
        <f t="shared" ref="E60:J60" si="29">D60-1</f>
        <v>49</v>
      </c>
      <c r="F60" s="67">
        <f t="shared" si="29"/>
        <v>48</v>
      </c>
      <c r="G60" s="67">
        <f t="shared" si="29"/>
        <v>47</v>
      </c>
      <c r="H60" s="67">
        <f t="shared" si="29"/>
        <v>46</v>
      </c>
      <c r="I60" s="67">
        <f t="shared" si="29"/>
        <v>45</v>
      </c>
      <c r="J60" s="67">
        <f t="shared" si="29"/>
        <v>44</v>
      </c>
    </row>
    <row r="61" spans="1:10" x14ac:dyDescent="0.25">
      <c r="A61" s="79" t="s">
        <v>96</v>
      </c>
      <c r="B61" s="146"/>
      <c r="C61" s="187"/>
      <c r="D61" s="67">
        <f t="shared" ref="D61:J61" si="30">D59*D$27</f>
        <v>0</v>
      </c>
      <c r="E61" s="67">
        <f t="shared" si="30"/>
        <v>0</v>
      </c>
      <c r="F61" s="67">
        <f t="shared" si="30"/>
        <v>0</v>
      </c>
      <c r="G61" s="67">
        <f t="shared" si="30"/>
        <v>0</v>
      </c>
      <c r="H61" s="67">
        <f t="shared" si="30"/>
        <v>0</v>
      </c>
      <c r="I61" s="67">
        <f t="shared" si="30"/>
        <v>0</v>
      </c>
      <c r="J61" s="67">
        <f t="shared" si="30"/>
        <v>314.21683004460266</v>
      </c>
    </row>
    <row r="62" spans="1:10" x14ac:dyDescent="0.25">
      <c r="A62" s="196" t="s">
        <v>97</v>
      </c>
      <c r="B62" s="146"/>
      <c r="C62" s="187"/>
      <c r="D62" s="78">
        <f t="shared" ref="D62:J62" si="31">D59/D60</f>
        <v>0</v>
      </c>
      <c r="E62" s="78">
        <f t="shared" si="31"/>
        <v>0</v>
      </c>
      <c r="F62" s="78">
        <f t="shared" si="31"/>
        <v>0</v>
      </c>
      <c r="G62" s="78">
        <f t="shared" si="31"/>
        <v>0</v>
      </c>
      <c r="H62" s="78">
        <f t="shared" si="31"/>
        <v>0</v>
      </c>
      <c r="I62" s="78">
        <f t="shared" si="31"/>
        <v>0</v>
      </c>
      <c r="J62" s="78">
        <f t="shared" si="31"/>
        <v>357.06457959613908</v>
      </c>
    </row>
    <row r="63" spans="1:10" x14ac:dyDescent="0.25">
      <c r="A63" s="197" t="s">
        <v>98</v>
      </c>
      <c r="B63" s="108"/>
      <c r="C63" s="183"/>
      <c r="D63" s="102">
        <f t="shared" ref="D63:J63" si="32">D59+D61-D62+IF($C58=D$26,D$28,0)</f>
        <v>0</v>
      </c>
      <c r="E63" s="102">
        <f t="shared" si="32"/>
        <v>0</v>
      </c>
      <c r="F63" s="102">
        <f t="shared" si="32"/>
        <v>0</v>
      </c>
      <c r="G63" s="102">
        <f t="shared" si="32"/>
        <v>0</v>
      </c>
      <c r="H63" s="102">
        <f t="shared" si="32"/>
        <v>0</v>
      </c>
      <c r="I63" s="102">
        <f t="shared" si="32"/>
        <v>15710.84150223012</v>
      </c>
      <c r="J63" s="102">
        <f t="shared" si="32"/>
        <v>15667.993752678583</v>
      </c>
    </row>
    <row r="64" spans="1:10" ht="24.95" customHeight="1" x14ac:dyDescent="0.25">
      <c r="A64" s="380" t="str">
        <f>" Assets commissioned in " &amp; $J$25</f>
        <v xml:space="preserve"> Assets commissioned in 2024/25</v>
      </c>
    </row>
    <row r="65" spans="1:10" x14ac:dyDescent="0.25">
      <c r="A65" s="79" t="s">
        <v>119</v>
      </c>
      <c r="B65" s="146"/>
      <c r="C65" s="195">
        <f>J26</f>
        <v>7</v>
      </c>
      <c r="D65" s="66"/>
      <c r="E65" s="78"/>
      <c r="F65" s="78"/>
      <c r="G65" s="78"/>
      <c r="H65" s="78"/>
      <c r="I65" s="78"/>
      <c r="J65" s="78"/>
    </row>
    <row r="66" spans="1:10" x14ac:dyDescent="0.25">
      <c r="A66" s="79" t="s">
        <v>7</v>
      </c>
      <c r="B66" s="146"/>
      <c r="C66" s="187"/>
      <c r="D66" s="322">
        <v>0</v>
      </c>
      <c r="E66" s="273">
        <f t="shared" ref="E66:J66" si="33">D70</f>
        <v>0</v>
      </c>
      <c r="F66" s="198">
        <f t="shared" si="33"/>
        <v>0</v>
      </c>
      <c r="G66" s="198">
        <f t="shared" si="33"/>
        <v>0</v>
      </c>
      <c r="H66" s="198">
        <f t="shared" si="33"/>
        <v>0</v>
      </c>
      <c r="I66" s="198">
        <f t="shared" si="33"/>
        <v>0</v>
      </c>
      <c r="J66" s="198">
        <f t="shared" si="33"/>
        <v>0</v>
      </c>
    </row>
    <row r="67" spans="1:10" x14ac:dyDescent="0.25">
      <c r="A67" s="79" t="s">
        <v>95</v>
      </c>
      <c r="B67" s="146"/>
      <c r="C67" s="187"/>
      <c r="D67" s="320">
        <f>$C$10+$C65</f>
        <v>51</v>
      </c>
      <c r="E67" s="272">
        <f t="shared" ref="E67:J67" si="34">D67-1</f>
        <v>50</v>
      </c>
      <c r="F67" s="67">
        <f t="shared" si="34"/>
        <v>49</v>
      </c>
      <c r="G67" s="67">
        <f t="shared" si="34"/>
        <v>48</v>
      </c>
      <c r="H67" s="67">
        <f t="shared" si="34"/>
        <v>47</v>
      </c>
      <c r="I67" s="67">
        <f t="shared" si="34"/>
        <v>46</v>
      </c>
      <c r="J67" s="67">
        <f t="shared" si="34"/>
        <v>45</v>
      </c>
    </row>
    <row r="68" spans="1:10" x14ac:dyDescent="0.25">
      <c r="A68" s="79" t="s">
        <v>96</v>
      </c>
      <c r="B68" s="146"/>
      <c r="C68" s="187"/>
      <c r="D68" s="67">
        <f t="shared" ref="D68:J68" si="35">D66*D$27</f>
        <v>0</v>
      </c>
      <c r="E68" s="67">
        <f t="shared" si="35"/>
        <v>0</v>
      </c>
      <c r="F68" s="67">
        <f t="shared" si="35"/>
        <v>0</v>
      </c>
      <c r="G68" s="67">
        <f t="shared" si="35"/>
        <v>0</v>
      </c>
      <c r="H68" s="67">
        <f t="shared" si="35"/>
        <v>0</v>
      </c>
      <c r="I68" s="67">
        <f t="shared" si="35"/>
        <v>0</v>
      </c>
      <c r="J68" s="67">
        <f t="shared" si="35"/>
        <v>0</v>
      </c>
    </row>
    <row r="69" spans="1:10" x14ac:dyDescent="0.25">
      <c r="A69" s="196" t="s">
        <v>97</v>
      </c>
      <c r="B69" s="17"/>
      <c r="C69" s="187"/>
      <c r="D69" s="67">
        <f t="shared" ref="D69:J69" si="36">D66/D67</f>
        <v>0</v>
      </c>
      <c r="E69" s="67">
        <f t="shared" si="36"/>
        <v>0</v>
      </c>
      <c r="F69" s="67">
        <f t="shared" si="36"/>
        <v>0</v>
      </c>
      <c r="G69" s="67">
        <f t="shared" si="36"/>
        <v>0</v>
      </c>
      <c r="H69" s="67">
        <f t="shared" si="36"/>
        <v>0</v>
      </c>
      <c r="I69" s="67">
        <f t="shared" si="36"/>
        <v>0</v>
      </c>
      <c r="J69" s="67">
        <f t="shared" si="36"/>
        <v>0</v>
      </c>
    </row>
    <row r="70" spans="1:10" x14ac:dyDescent="0.25">
      <c r="A70" s="197" t="s">
        <v>98</v>
      </c>
      <c r="B70" s="108"/>
      <c r="C70" s="187"/>
      <c r="D70" s="78">
        <f t="shared" ref="D70:J70" si="37">D66+D68-D69+IF($C65=D$26,D$28,0)</f>
        <v>0</v>
      </c>
      <c r="E70" s="67">
        <f t="shared" si="37"/>
        <v>0</v>
      </c>
      <c r="F70" s="67">
        <f t="shared" si="37"/>
        <v>0</v>
      </c>
      <c r="G70" s="67">
        <f t="shared" si="37"/>
        <v>0</v>
      </c>
      <c r="H70" s="67">
        <f t="shared" si="37"/>
        <v>0</v>
      </c>
      <c r="I70" s="67">
        <f t="shared" si="37"/>
        <v>0</v>
      </c>
      <c r="J70" s="67">
        <f t="shared" si="37"/>
        <v>14722.518947443514</v>
      </c>
    </row>
    <row r="71" spans="1:10" x14ac:dyDescent="0.25">
      <c r="A71" s="93"/>
      <c r="B71" s="17"/>
      <c r="C71" s="44"/>
      <c r="D71" s="69"/>
      <c r="E71" s="66"/>
      <c r="F71" s="66"/>
      <c r="G71" s="66"/>
      <c r="H71" s="66"/>
      <c r="I71" s="66"/>
      <c r="J71" s="66"/>
    </row>
    <row r="72" spans="1:10" ht="15.75" x14ac:dyDescent="0.25">
      <c r="A72" s="57" t="s">
        <v>122</v>
      </c>
      <c r="C72" s="34"/>
    </row>
    <row r="73" spans="1:10" ht="24.95" customHeight="1" x14ac:dyDescent="0.3">
      <c r="A73" s="199"/>
      <c r="B73" s="129"/>
      <c r="C73" s="200"/>
      <c r="D73" s="129"/>
      <c r="E73" s="129"/>
      <c r="F73" s="129"/>
      <c r="G73" s="129"/>
      <c r="H73" s="129"/>
      <c r="I73" s="129"/>
      <c r="J73" s="129"/>
    </row>
    <row r="74" spans="1:10" x14ac:dyDescent="0.25">
      <c r="A74" s="106" t="s">
        <v>126</v>
      </c>
      <c r="B74" s="108"/>
      <c r="C74" s="183"/>
      <c r="D74" s="102">
        <f t="shared" ref="D74:J74" si="38">D31+D38+D45+D52+D59+D66</f>
        <v>0</v>
      </c>
      <c r="E74" s="102">
        <f t="shared" si="38"/>
        <v>0</v>
      </c>
      <c r="F74" s="102">
        <f t="shared" si="38"/>
        <v>21629.30733276367</v>
      </c>
      <c r="G74" s="102">
        <f t="shared" si="38"/>
        <v>39599.003131224657</v>
      </c>
      <c r="H74" s="102">
        <f t="shared" si="38"/>
        <v>57421.109722451365</v>
      </c>
      <c r="I74" s="102">
        <f t="shared" si="38"/>
        <v>75028.506336072809</v>
      </c>
      <c r="J74" s="102">
        <f t="shared" si="38"/>
        <v>90470.267308739159</v>
      </c>
    </row>
    <row r="75" spans="1:10" x14ac:dyDescent="0.25">
      <c r="A75" s="106" t="s">
        <v>127</v>
      </c>
      <c r="B75" s="108"/>
      <c r="C75" s="183"/>
      <c r="D75" s="102">
        <f t="shared" ref="D75:J77" si="39">D33+D40+D47+D54+D61+D68</f>
        <v>0</v>
      </c>
      <c r="E75" s="102">
        <f t="shared" si="39"/>
        <v>0</v>
      </c>
      <c r="F75" s="102">
        <f t="shared" si="39"/>
        <v>410.95683932250768</v>
      </c>
      <c r="G75" s="102">
        <f t="shared" si="39"/>
        <v>791.98006262449394</v>
      </c>
      <c r="H75" s="102">
        <f t="shared" si="39"/>
        <v>1148.4221944490282</v>
      </c>
      <c r="I75" s="102">
        <f t="shared" si="39"/>
        <v>1500.5701267214577</v>
      </c>
      <c r="J75" s="102">
        <f t="shared" si="39"/>
        <v>1809.4053461747849</v>
      </c>
    </row>
    <row r="76" spans="1:10" x14ac:dyDescent="0.25">
      <c r="A76" s="106" t="s">
        <v>129</v>
      </c>
      <c r="B76" s="108"/>
      <c r="C76" s="183"/>
      <c r="D76" s="102">
        <f t="shared" si="39"/>
        <v>0</v>
      </c>
      <c r="E76" s="102">
        <f t="shared" si="39"/>
        <v>0</v>
      </c>
      <c r="F76" s="102">
        <f t="shared" si="39"/>
        <v>491.5751666537198</v>
      </c>
      <c r="G76" s="102">
        <f t="shared" si="39"/>
        <v>911.36671440174041</v>
      </c>
      <c r="H76" s="102">
        <f t="shared" si="39"/>
        <v>1337.7846998910181</v>
      </c>
      <c r="I76" s="102">
        <f t="shared" si="39"/>
        <v>1769.6506562852142</v>
      </c>
      <c r="J76" s="102">
        <f t="shared" si="39"/>
        <v>2162.9638477873059</v>
      </c>
    </row>
    <row r="77" spans="1:10" x14ac:dyDescent="0.25">
      <c r="A77" s="106" t="s">
        <v>130</v>
      </c>
      <c r="B77" s="108"/>
      <c r="C77" s="183"/>
      <c r="D77" s="102">
        <f t="shared" si="39"/>
        <v>0</v>
      </c>
      <c r="E77" s="102">
        <f t="shared" si="39"/>
        <v>21629.30733276367</v>
      </c>
      <c r="F77" s="102">
        <f t="shared" si="39"/>
        <v>39599.003131224657</v>
      </c>
      <c r="G77" s="102">
        <f t="shared" si="39"/>
        <v>57421.109722451365</v>
      </c>
      <c r="H77" s="102">
        <f t="shared" si="39"/>
        <v>75028.506336072809</v>
      </c>
      <c r="I77" s="102">
        <f t="shared" si="39"/>
        <v>90470.267308739159</v>
      </c>
      <c r="J77" s="102">
        <f t="shared" si="39"/>
        <v>104839.22775457015</v>
      </c>
    </row>
    <row r="78" spans="1:10" x14ac:dyDescent="0.25">
      <c r="A78" s="40"/>
      <c r="B78" s="40"/>
      <c r="C78" s="179"/>
      <c r="D78" s="40"/>
      <c r="E78" s="40"/>
      <c r="F78" s="40"/>
      <c r="G78" s="40"/>
      <c r="H78" s="40"/>
      <c r="I78" s="40"/>
      <c r="J78" s="40"/>
    </row>
    <row r="79" spans="1:10" ht="21" x14ac:dyDescent="0.35">
      <c r="A79" s="61" t="s">
        <v>123</v>
      </c>
      <c r="B79" s="50"/>
      <c r="C79" s="51"/>
      <c r="D79" s="50"/>
      <c r="E79" s="50"/>
      <c r="F79" s="50"/>
      <c r="G79" s="50"/>
      <c r="H79" s="50"/>
      <c r="I79" s="50"/>
      <c r="J79" s="50"/>
    </row>
    <row r="80" spans="1:10" x14ac:dyDescent="0.25">
      <c r="A80" s="12"/>
      <c r="B80" s="12"/>
      <c r="C80" s="53"/>
      <c r="D80" s="13"/>
      <c r="E80" s="13"/>
      <c r="F80" s="13"/>
      <c r="G80" s="13"/>
      <c r="H80" s="13"/>
      <c r="I80" s="13"/>
      <c r="J80" s="13"/>
    </row>
    <row r="81" spans="1:10" x14ac:dyDescent="0.25">
      <c r="A81" s="201"/>
      <c r="B81" s="201"/>
      <c r="C81" s="202"/>
      <c r="D81" s="206" t="str">
        <f>Inputs!C$4</f>
        <v>2018/19</v>
      </c>
      <c r="E81" s="203" t="str">
        <f>Inputs!D$4</f>
        <v>2019/20</v>
      </c>
      <c r="F81" s="203" t="str">
        <f>Inputs!E$4</f>
        <v>2020/21</v>
      </c>
      <c r="G81" s="203" t="str">
        <f>Inputs!F$4</f>
        <v>2021/22</v>
      </c>
      <c r="H81" s="203" t="str">
        <f>Inputs!G$4</f>
        <v>2022/23</v>
      </c>
      <c r="I81" s="203" t="str">
        <f>Inputs!H$4</f>
        <v>2023/24</v>
      </c>
      <c r="J81" s="203" t="str">
        <f>Inputs!I$4</f>
        <v>2024/25</v>
      </c>
    </row>
    <row r="82" spans="1:10" x14ac:dyDescent="0.25">
      <c r="A82" s="18" t="s">
        <v>80</v>
      </c>
      <c r="B82" s="204"/>
      <c r="C82" s="205"/>
      <c r="D82" s="321">
        <f>C5</f>
        <v>259359.00095871449</v>
      </c>
      <c r="E82" s="272">
        <f t="shared" ref="E82:J82" si="40">E18+E74</f>
        <v>268447.16463339521</v>
      </c>
      <c r="F82" s="67">
        <f t="shared" si="40"/>
        <v>283295.71487525577</v>
      </c>
      <c r="G82" s="67">
        <f t="shared" si="40"/>
        <v>294732.02536669734</v>
      </c>
      <c r="H82" s="67">
        <f t="shared" si="40"/>
        <v>305969.30779541336</v>
      </c>
      <c r="I82" s="67">
        <f t="shared" si="40"/>
        <v>316667.2037487257</v>
      </c>
      <c r="J82" s="67">
        <f t="shared" si="40"/>
        <v>324867.13609531551</v>
      </c>
    </row>
    <row r="83" spans="1:10" x14ac:dyDescent="0.25">
      <c r="A83" s="18" t="s">
        <v>44</v>
      </c>
      <c r="B83" s="146"/>
      <c r="C83" s="187"/>
      <c r="D83" s="321"/>
      <c r="E83" s="272">
        <f t="shared" ref="E83:J85" si="41">E20+E75</f>
        <v>4540.6506891805047</v>
      </c>
      <c r="F83" s="67">
        <f t="shared" si="41"/>
        <v>5356.7057127517255</v>
      </c>
      <c r="G83" s="67">
        <f t="shared" si="41"/>
        <v>5867.0536023655632</v>
      </c>
      <c r="H83" s="67">
        <f t="shared" si="41"/>
        <v>6091.4812625326585</v>
      </c>
      <c r="I83" s="67">
        <f t="shared" si="41"/>
        <v>6305.1186930238291</v>
      </c>
      <c r="J83" s="67">
        <f t="shared" si="41"/>
        <v>6468.7943243680984</v>
      </c>
    </row>
    <row r="84" spans="1:10" x14ac:dyDescent="0.25">
      <c r="A84" s="18" t="s">
        <v>43</v>
      </c>
      <c r="B84" s="146"/>
      <c r="C84" s="187"/>
      <c r="D84" s="320">
        <f>C6</f>
        <v>9529.6230377798529</v>
      </c>
      <c r="E84" s="272">
        <f t="shared" si="41"/>
        <v>10239.789674882417</v>
      </c>
      <c r="F84" s="67">
        <f t="shared" si="41"/>
        <v>10868.540497902281</v>
      </c>
      <c r="G84" s="67">
        <f t="shared" si="41"/>
        <v>11447.052190469507</v>
      </c>
      <c r="H84" s="67">
        <f t="shared" si="41"/>
        <v>12043.647957576028</v>
      </c>
      <c r="I84" s="67">
        <f t="shared" si="41"/>
        <v>12646.397448542242</v>
      </c>
      <c r="J84" s="67">
        <f t="shared" si="41"/>
        <v>13211.039077847137</v>
      </c>
    </row>
    <row r="85" spans="1:10" x14ac:dyDescent="0.25">
      <c r="A85" s="18" t="s">
        <v>45</v>
      </c>
      <c r="B85" s="146"/>
      <c r="C85" s="187"/>
      <c r="D85" s="67">
        <f>D22+D77</f>
        <v>268447.16463339521</v>
      </c>
      <c r="E85" s="78">
        <f t="shared" si="41"/>
        <v>283295.71487525577</v>
      </c>
      <c r="F85" s="78">
        <f t="shared" si="41"/>
        <v>294732.02536669734</v>
      </c>
      <c r="G85" s="78">
        <f t="shared" si="41"/>
        <v>305969.30779541336</v>
      </c>
      <c r="H85" s="78">
        <f t="shared" si="41"/>
        <v>316667.2037487257</v>
      </c>
      <c r="I85" s="78">
        <f t="shared" si="41"/>
        <v>324867.13609531551</v>
      </c>
      <c r="J85" s="78">
        <f t="shared" si="41"/>
        <v>331654.38728115568</v>
      </c>
    </row>
    <row r="86" spans="1:10" x14ac:dyDescent="0.25">
      <c r="A86" s="46" t="s">
        <v>94</v>
      </c>
      <c r="B86" s="174"/>
      <c r="C86" s="207"/>
      <c r="D86" s="319"/>
      <c r="E86" s="175">
        <f t="shared" ref="E86:J86" si="42">E82+E28+E83-E84-E19-E85</f>
        <v>0</v>
      </c>
      <c r="F86" s="175">
        <f t="shared" si="42"/>
        <v>0</v>
      </c>
      <c r="G86" s="175">
        <f t="shared" si="42"/>
        <v>0</v>
      </c>
      <c r="H86" s="175">
        <f t="shared" si="42"/>
        <v>0</v>
      </c>
      <c r="I86" s="175">
        <f t="shared" si="42"/>
        <v>0</v>
      </c>
      <c r="J86" s="175">
        <f t="shared" si="42"/>
        <v>0</v>
      </c>
    </row>
    <row r="87" spans="1:10" ht="39.950000000000003" customHeight="1" x14ac:dyDescent="0.35">
      <c r="A87" s="208" t="s">
        <v>81</v>
      </c>
      <c r="B87" s="40"/>
      <c r="C87" s="179"/>
      <c r="D87" s="180"/>
      <c r="E87" s="180"/>
      <c r="F87" s="40"/>
      <c r="G87" s="40"/>
      <c r="H87" s="40"/>
      <c r="I87" s="40"/>
      <c r="J87" s="40"/>
    </row>
    <row r="88" spans="1:10" x14ac:dyDescent="0.25">
      <c r="A88" s="23"/>
      <c r="B88" s="23"/>
      <c r="C88" s="47"/>
      <c r="D88" s="24"/>
      <c r="E88" s="24"/>
      <c r="F88" s="24"/>
      <c r="G88" s="24"/>
      <c r="H88" s="24"/>
      <c r="I88" s="24"/>
      <c r="J88" s="24"/>
    </row>
    <row r="89" spans="1:10" x14ac:dyDescent="0.25">
      <c r="A89" s="14"/>
      <c r="B89" s="14"/>
      <c r="C89" s="48"/>
      <c r="D89" s="13" t="str">
        <f>Inputs!C$4</f>
        <v>2018/19</v>
      </c>
      <c r="E89" s="13" t="str">
        <f>Inputs!D$4</f>
        <v>2019/20</v>
      </c>
      <c r="F89" s="13" t="str">
        <f>Inputs!E$4</f>
        <v>2020/21</v>
      </c>
      <c r="G89" s="13" t="str">
        <f>Inputs!F$4</f>
        <v>2021/22</v>
      </c>
      <c r="H89" s="13" t="str">
        <f>Inputs!G$4</f>
        <v>2022/23</v>
      </c>
      <c r="I89" s="13" t="str">
        <f>Inputs!H$4</f>
        <v>2023/24</v>
      </c>
      <c r="J89" s="13" t="str">
        <f>Inputs!I$4</f>
        <v>2024/25</v>
      </c>
    </row>
    <row r="90" spans="1:10" x14ac:dyDescent="0.25">
      <c r="A90" s="209" t="s">
        <v>9</v>
      </c>
      <c r="B90" s="105"/>
      <c r="C90" s="187"/>
      <c r="D90" s="49"/>
      <c r="E90" s="49">
        <f t="shared" ref="E90:J90" si="43">E17</f>
        <v>26.216081888076257</v>
      </c>
      <c r="F90" s="49">
        <f t="shared" si="43"/>
        <v>25.216081888076257</v>
      </c>
      <c r="G90" s="49">
        <f t="shared" si="43"/>
        <v>24.216081888076257</v>
      </c>
      <c r="H90" s="49">
        <f t="shared" si="43"/>
        <v>23.216081888076257</v>
      </c>
      <c r="I90" s="49">
        <f t="shared" si="43"/>
        <v>22.216081888076257</v>
      </c>
      <c r="J90" s="49">
        <f t="shared" si="43"/>
        <v>21.216081888076257</v>
      </c>
    </row>
    <row r="91" spans="1:10" x14ac:dyDescent="0.25">
      <c r="A91" s="39" t="s">
        <v>43</v>
      </c>
      <c r="B91" s="210"/>
      <c r="C91" s="187"/>
      <c r="D91" s="78">
        <f t="shared" ref="D91:J91" si="44">D84</f>
        <v>9529.6230377798529</v>
      </c>
      <c r="E91" s="78">
        <f t="shared" si="44"/>
        <v>10239.789674882417</v>
      </c>
      <c r="F91" s="78">
        <f t="shared" si="44"/>
        <v>10868.540497902281</v>
      </c>
      <c r="G91" s="78">
        <f t="shared" si="44"/>
        <v>11447.052190469507</v>
      </c>
      <c r="H91" s="78">
        <f t="shared" si="44"/>
        <v>12043.647957576028</v>
      </c>
      <c r="I91" s="78">
        <f t="shared" si="44"/>
        <v>12646.397448542242</v>
      </c>
      <c r="J91" s="78">
        <f t="shared" si="44"/>
        <v>13211.039077847137</v>
      </c>
    </row>
    <row r="92" spans="1:10" x14ac:dyDescent="0.25">
      <c r="A92" s="105" t="s">
        <v>80</v>
      </c>
      <c r="B92" s="105"/>
      <c r="C92" s="187"/>
      <c r="D92" s="189">
        <f t="shared" ref="D92:J92" si="45">D82</f>
        <v>259359.00095871449</v>
      </c>
      <c r="E92" s="189">
        <f t="shared" si="45"/>
        <v>268447.16463339521</v>
      </c>
      <c r="F92" s="189">
        <f t="shared" si="45"/>
        <v>283295.71487525577</v>
      </c>
      <c r="G92" s="189">
        <f t="shared" si="45"/>
        <v>294732.02536669734</v>
      </c>
      <c r="H92" s="189">
        <f t="shared" si="45"/>
        <v>305969.30779541336</v>
      </c>
      <c r="I92" s="189">
        <f t="shared" si="45"/>
        <v>316667.2037487257</v>
      </c>
      <c r="J92" s="189">
        <f t="shared" si="45"/>
        <v>324867.13609531551</v>
      </c>
    </row>
    <row r="93" spans="1:10" x14ac:dyDescent="0.25">
      <c r="A93" s="105" t="s">
        <v>44</v>
      </c>
      <c r="B93" s="105"/>
      <c r="C93" s="187"/>
      <c r="D93" s="189"/>
      <c r="E93" s="189">
        <f t="shared" ref="E93:J93" si="46">E83</f>
        <v>4540.6506891805047</v>
      </c>
      <c r="F93" s="189">
        <f t="shared" si="46"/>
        <v>5356.7057127517255</v>
      </c>
      <c r="G93" s="189">
        <f t="shared" si="46"/>
        <v>5867.0536023655632</v>
      </c>
      <c r="H93" s="189">
        <f t="shared" si="46"/>
        <v>6091.4812625326585</v>
      </c>
      <c r="I93" s="189">
        <f t="shared" si="46"/>
        <v>6305.1186930238291</v>
      </c>
      <c r="J93" s="189">
        <f t="shared" si="46"/>
        <v>6468.7943243680984</v>
      </c>
    </row>
    <row r="94" spans="1:10" x14ac:dyDescent="0.25">
      <c r="A94" s="105" t="s">
        <v>45</v>
      </c>
      <c r="B94" s="105"/>
      <c r="C94" s="187"/>
      <c r="D94" s="189">
        <f t="shared" ref="D94:J94" si="47">D85</f>
        <v>268447.16463339521</v>
      </c>
      <c r="E94" s="189">
        <f t="shared" si="47"/>
        <v>283295.71487525577</v>
      </c>
      <c r="F94" s="189">
        <f t="shared" si="47"/>
        <v>294732.02536669734</v>
      </c>
      <c r="G94" s="189">
        <f t="shared" si="47"/>
        <v>305969.30779541336</v>
      </c>
      <c r="H94" s="189">
        <f t="shared" si="47"/>
        <v>316667.2037487257</v>
      </c>
      <c r="I94" s="189">
        <f t="shared" si="47"/>
        <v>324867.13609531551</v>
      </c>
      <c r="J94" s="189">
        <f t="shared" si="47"/>
        <v>331654.38728115568</v>
      </c>
    </row>
  </sheetData>
  <pageMargins left="0.23622047244094491" right="0.23622047244094491" top="0.74803149606299213" bottom="0.74803149606299213" header="0.31496062992125984" footer="0.31496062992125984"/>
  <pageSetup paperSize="9" scale="61" fitToHeight="0" orientation="portrait" r:id="rId1"/>
  <headerFooter>
    <oddHeader>&amp;R&amp;D &amp;T</oddHeader>
    <oddFooter>&amp;L&amp;F&amp;C&amp;A&amp;R&amp;P</oddFooter>
  </headerFooter>
  <rowBreaks count="1" manualBreakCount="1">
    <brk id="63" max="16383"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731AF-99E4-4C6D-B1E1-36136D391CB2}">
  <sheetPr codeName="Sheet6">
    <tabColor rgb="FF99988E"/>
    <pageSetUpPr fitToPage="1"/>
  </sheetPr>
  <dimension ref="A1:J100"/>
  <sheetViews>
    <sheetView showGridLines="0" view="pageBreakPreview" topLeftCell="A67" zoomScaleNormal="100" zoomScaleSheetLayoutView="100" workbookViewId="0">
      <selection activeCell="M90" sqref="M90"/>
    </sheetView>
  </sheetViews>
  <sheetFormatPr defaultColWidth="9.140625" defaultRowHeight="15" customHeight="1" x14ac:dyDescent="0.25"/>
  <cols>
    <col min="1" max="1" width="55.140625" customWidth="1"/>
    <col min="2" max="2" width="12.5703125" customWidth="1"/>
    <col min="3" max="3" width="12" customWidth="1"/>
    <col min="4" max="10" width="11.85546875" customWidth="1"/>
    <col min="11" max="11" width="2.7109375" customWidth="1"/>
  </cols>
  <sheetData>
    <row r="1" spans="1:10" ht="39.950000000000003" customHeight="1" x14ac:dyDescent="0.35">
      <c r="A1" s="55" t="s">
        <v>69</v>
      </c>
      <c r="J1" s="386" t="str">
        <f>EDB_Name</f>
        <v>EA Networks</v>
      </c>
    </row>
    <row r="2" spans="1:10" ht="20.100000000000001" customHeight="1" x14ac:dyDescent="0.25">
      <c r="A2" s="97" t="s">
        <v>140</v>
      </c>
      <c r="B2" s="98"/>
    </row>
    <row r="3" spans="1:10" ht="39.950000000000003" customHeight="1" x14ac:dyDescent="0.35">
      <c r="A3" s="58" t="s">
        <v>0</v>
      </c>
    </row>
    <row r="4" spans="1:10" x14ac:dyDescent="0.25">
      <c r="A4" s="14"/>
      <c r="B4" s="14" t="s">
        <v>86</v>
      </c>
      <c r="C4" s="211" t="s">
        <v>64</v>
      </c>
      <c r="D4" s="15" t="str">
        <f>Inputs!C$4</f>
        <v>2018/19</v>
      </c>
      <c r="E4" s="15" t="str">
        <f>Inputs!D$4</f>
        <v>2019/20</v>
      </c>
      <c r="F4" s="15" t="str">
        <f>Inputs!E$4</f>
        <v>2020/21</v>
      </c>
      <c r="G4" s="15" t="str">
        <f>Inputs!F$4</f>
        <v>2021/22</v>
      </c>
      <c r="H4" s="15" t="str">
        <f>Inputs!G$4</f>
        <v>2022/23</v>
      </c>
      <c r="I4" s="15" t="str">
        <f>Inputs!H$4</f>
        <v>2023/24</v>
      </c>
      <c r="J4" s="15" t="str">
        <f>Inputs!I$4</f>
        <v>2024/25</v>
      </c>
    </row>
    <row r="5" spans="1:10" x14ac:dyDescent="0.25">
      <c r="A5" s="130" t="s">
        <v>82</v>
      </c>
      <c r="B5" s="99" t="s">
        <v>91</v>
      </c>
      <c r="C5" s="106"/>
      <c r="D5" s="212">
        <f>'EDB data'!B20</f>
        <v>1</v>
      </c>
      <c r="E5" s="212">
        <f>'EDB data'!C20</f>
        <v>2</v>
      </c>
      <c r="F5" s="212">
        <f>'EDB data'!D20</f>
        <v>3</v>
      </c>
      <c r="G5" s="212">
        <f>'EDB data'!E20</f>
        <v>4</v>
      </c>
      <c r="H5" s="212">
        <f>'EDB data'!F20</f>
        <v>5</v>
      </c>
      <c r="I5" s="212">
        <f>'EDB data'!G20</f>
        <v>6</v>
      </c>
      <c r="J5" s="212">
        <f>'EDB data'!H20</f>
        <v>7</v>
      </c>
    </row>
    <row r="6" spans="1:10" x14ac:dyDescent="0.25">
      <c r="A6" s="130" t="s">
        <v>8</v>
      </c>
      <c r="B6" s="99" t="s">
        <v>91</v>
      </c>
      <c r="C6" s="106"/>
      <c r="D6" s="214">
        <f>'EDB data'!B24</f>
        <v>0.28000000000000003</v>
      </c>
      <c r="E6" s="214">
        <f>'EDB data'!C24</f>
        <v>0.28000000000000003</v>
      </c>
      <c r="F6" s="214">
        <f>'EDB data'!D24</f>
        <v>0.28000000000000003</v>
      </c>
      <c r="G6" s="214">
        <f>'EDB data'!E24</f>
        <v>0.28000000000000003</v>
      </c>
      <c r="H6" s="214">
        <f>'EDB data'!F24</f>
        <v>0.28000000000000003</v>
      </c>
      <c r="I6" s="214">
        <f>'EDB data'!G24</f>
        <v>0.28000000000000003</v>
      </c>
      <c r="J6" s="213">
        <f>'EDB data'!H24</f>
        <v>0.28000000000000003</v>
      </c>
    </row>
    <row r="7" spans="1:10" x14ac:dyDescent="0.25">
      <c r="A7" s="130" t="s">
        <v>32</v>
      </c>
      <c r="B7" s="99" t="s">
        <v>91</v>
      </c>
      <c r="C7" s="106"/>
      <c r="D7" s="100">
        <f>'EDB data'!$B48</f>
        <v>16375.665660000061</v>
      </c>
      <c r="E7" s="274">
        <f>'EDB data'!$B49</f>
        <v>21629.30733276367</v>
      </c>
      <c r="F7" s="274">
        <f>'EDB data'!$B50</f>
        <v>18050.3141257922</v>
      </c>
      <c r="G7" s="274">
        <f>'EDB data'!$B51</f>
        <v>17941.493243003944</v>
      </c>
      <c r="H7" s="274">
        <f>'EDB data'!$B52</f>
        <v>17796.759119063441</v>
      </c>
      <c r="I7" s="275">
        <f>'EDB data'!$B53</f>
        <v>15710.84150223012</v>
      </c>
      <c r="J7" s="274">
        <f>'EDB data'!$B54</f>
        <v>14722.518947443514</v>
      </c>
    </row>
    <row r="8" spans="1:10" x14ac:dyDescent="0.25">
      <c r="A8" s="130" t="s">
        <v>17</v>
      </c>
      <c r="B8" s="99" t="s">
        <v>91</v>
      </c>
      <c r="C8" s="106"/>
      <c r="D8" s="100">
        <f>'EDB data'!B12</f>
        <v>44</v>
      </c>
      <c r="E8" s="40"/>
      <c r="F8" s="40"/>
      <c r="G8" s="40"/>
      <c r="H8" s="40"/>
      <c r="I8" s="40"/>
      <c r="J8" s="40"/>
    </row>
    <row r="9" spans="1:10" x14ac:dyDescent="0.25">
      <c r="A9" s="130" t="s">
        <v>145</v>
      </c>
      <c r="B9" s="99" t="s">
        <v>91</v>
      </c>
      <c r="C9" s="106"/>
      <c r="D9" s="100">
        <f>'EDB data'!B34</f>
        <v>2142.610348679998</v>
      </c>
    </row>
    <row r="10" spans="1:10" x14ac:dyDescent="0.25">
      <c r="A10" s="130" t="s">
        <v>10</v>
      </c>
      <c r="B10" s="99" t="s">
        <v>91</v>
      </c>
      <c r="C10" s="106"/>
      <c r="D10" s="100">
        <f>'EDB data'!$B57</f>
        <v>773.18725158335349</v>
      </c>
      <c r="E10" s="274">
        <f>'EDB data'!$B58</f>
        <v>1081.6181052012112</v>
      </c>
      <c r="F10" s="274">
        <f>'EDB data'!$B59</f>
        <v>1102.1688492000342</v>
      </c>
      <c r="G10" s="274">
        <f>'EDB data'!$B60</f>
        <v>1124.212226184035</v>
      </c>
      <c r="H10" s="274">
        <f>'EDB data'!$B61</f>
        <v>1146.6964707077157</v>
      </c>
      <c r="I10" s="275">
        <f>'EDB data'!$B62</f>
        <v>1169.63040012187</v>
      </c>
      <c r="J10" s="274">
        <f>'EDB data'!$B63</f>
        <v>1193.0230081243076</v>
      </c>
    </row>
    <row r="11" spans="1:10" x14ac:dyDescent="0.25">
      <c r="A11" s="130" t="s">
        <v>147</v>
      </c>
      <c r="B11" s="99" t="s">
        <v>91</v>
      </c>
      <c r="C11" s="106"/>
      <c r="D11" s="100">
        <f>'EDB data'!B30</f>
        <v>240111.30192480088</v>
      </c>
      <c r="E11" s="72"/>
      <c r="F11" s="72"/>
      <c r="G11" s="72"/>
      <c r="H11" s="72"/>
      <c r="I11" s="72"/>
      <c r="J11" s="72"/>
    </row>
    <row r="12" spans="1:10" x14ac:dyDescent="0.25">
      <c r="A12" s="130" t="s">
        <v>14</v>
      </c>
      <c r="B12" s="99" t="s">
        <v>91</v>
      </c>
      <c r="C12" s="106"/>
      <c r="D12" s="100">
        <f>'EDB data'!B31</f>
        <v>8731.3741433898904</v>
      </c>
      <c r="E12" s="73"/>
      <c r="F12" s="73"/>
      <c r="G12" s="73"/>
      <c r="H12" s="73"/>
      <c r="I12" s="73"/>
      <c r="J12" s="73"/>
    </row>
    <row r="13" spans="1:10" x14ac:dyDescent="0.25">
      <c r="A13" s="130" t="s">
        <v>84</v>
      </c>
      <c r="B13" s="99" t="s">
        <v>91</v>
      </c>
      <c r="C13" s="106"/>
      <c r="D13" s="100">
        <f>'EDB data'!B32</f>
        <v>11910.710938979737</v>
      </c>
    </row>
    <row r="14" spans="1:10" x14ac:dyDescent="0.25">
      <c r="A14" s="130" t="s">
        <v>49</v>
      </c>
      <c r="B14" s="99" t="s">
        <v>91</v>
      </c>
      <c r="C14" s="106"/>
      <c r="D14" s="100">
        <f>'EDB data'!B33</f>
        <v>134591.63086295308</v>
      </c>
    </row>
    <row r="15" spans="1:10" x14ac:dyDescent="0.25">
      <c r="A15" s="130" t="s">
        <v>115</v>
      </c>
      <c r="B15" s="99" t="s">
        <v>91</v>
      </c>
      <c r="C15" s="106"/>
      <c r="D15" s="100">
        <f>'EDB data'!B36</f>
        <v>-12614.867288168751</v>
      </c>
    </row>
    <row r="16" spans="1:10" x14ac:dyDescent="0.25">
      <c r="A16" s="130" t="s">
        <v>85</v>
      </c>
      <c r="B16" s="99" t="s">
        <v>91</v>
      </c>
      <c r="C16" s="106"/>
      <c r="D16" s="19">
        <f>'EDB data'!B10</f>
        <v>2.92E-2</v>
      </c>
    </row>
    <row r="17" spans="1:10" x14ac:dyDescent="0.25">
      <c r="A17" s="130" t="s">
        <v>3</v>
      </c>
      <c r="B17" s="99" t="s">
        <v>91</v>
      </c>
      <c r="C17" s="106"/>
      <c r="D17" s="19">
        <f>'EDB data'!B11</f>
        <v>0.42</v>
      </c>
      <c r="E17" s="129"/>
      <c r="F17" s="129"/>
      <c r="G17" s="129"/>
      <c r="H17" s="129"/>
      <c r="I17" s="129"/>
      <c r="J17" s="129"/>
    </row>
    <row r="18" spans="1:10" x14ac:dyDescent="0.25">
      <c r="A18" s="130" t="s">
        <v>9</v>
      </c>
      <c r="B18" s="99" t="s">
        <v>87</v>
      </c>
      <c r="C18" s="108"/>
      <c r="D18" s="215"/>
      <c r="E18" s="215">
        <f>RAB!E90</f>
        <v>26.216081888076257</v>
      </c>
      <c r="F18" s="215">
        <f>RAB!F90</f>
        <v>25.216081888076257</v>
      </c>
      <c r="G18" s="215">
        <f>RAB!G90</f>
        <v>24.216081888076257</v>
      </c>
      <c r="H18" s="215">
        <f>RAB!H90</f>
        <v>23.216081888076257</v>
      </c>
      <c r="I18" s="215">
        <f>RAB!I90</f>
        <v>22.216081888076257</v>
      </c>
      <c r="J18" s="215">
        <f>RAB!J90</f>
        <v>21.216081888076257</v>
      </c>
    </row>
    <row r="19" spans="1:10" x14ac:dyDescent="0.25">
      <c r="A19" s="130" t="s">
        <v>43</v>
      </c>
      <c r="B19" s="99" t="s">
        <v>87</v>
      </c>
      <c r="C19" s="108"/>
      <c r="D19" s="100">
        <f>RAB!D91</f>
        <v>9529.6230377798529</v>
      </c>
      <c r="E19" s="100">
        <f>RAB!E91</f>
        <v>10239.789674882417</v>
      </c>
      <c r="F19" s="100">
        <f>RAB!F91</f>
        <v>10868.540497902281</v>
      </c>
      <c r="G19" s="100">
        <f>RAB!G91</f>
        <v>11447.052190469507</v>
      </c>
      <c r="H19" s="100">
        <f>RAB!H91</f>
        <v>12043.647957576028</v>
      </c>
      <c r="I19" s="100">
        <f>RAB!I91</f>
        <v>12646.397448542242</v>
      </c>
      <c r="J19" s="100">
        <f>RAB!J91</f>
        <v>13211.039077847137</v>
      </c>
    </row>
    <row r="20" spans="1:10" x14ac:dyDescent="0.25">
      <c r="A20" s="130" t="s">
        <v>74</v>
      </c>
      <c r="B20" s="99" t="s">
        <v>59</v>
      </c>
      <c r="C20" s="108"/>
      <c r="D20" s="100">
        <f>BBAR!D56</f>
        <v>0</v>
      </c>
      <c r="E20" s="100">
        <f>BBAR!E56</f>
        <v>0</v>
      </c>
      <c r="F20" s="100">
        <f>BBAR!F56</f>
        <v>0</v>
      </c>
      <c r="G20" s="100">
        <f>BBAR!G56</f>
        <v>0</v>
      </c>
      <c r="H20" s="100">
        <f>BBAR!H56</f>
        <v>0</v>
      </c>
      <c r="I20" s="100">
        <f>BBAR!I56</f>
        <v>0</v>
      </c>
      <c r="J20" s="100">
        <f>BBAR!J56</f>
        <v>0</v>
      </c>
    </row>
    <row r="21" spans="1:10" x14ac:dyDescent="0.25">
      <c r="A21" s="130" t="s">
        <v>34</v>
      </c>
      <c r="B21" s="99" t="s">
        <v>59</v>
      </c>
      <c r="C21" s="108"/>
      <c r="D21" s="100">
        <f>BBAR!D54</f>
        <v>246744.13367054574</v>
      </c>
      <c r="E21" s="100">
        <f>BBAR!E54</f>
        <v>254342.15214483091</v>
      </c>
      <c r="F21" s="100">
        <f>BBAR!F54</f>
        <v>267783.02433359146</v>
      </c>
      <c r="G21" s="100">
        <f>BBAR!G54</f>
        <v>277706.26450864779</v>
      </c>
      <c r="H21" s="100">
        <f>BBAR!H54</f>
        <v>287410.70240883896</v>
      </c>
      <c r="I21" s="100">
        <f>BBAR!I54</f>
        <v>296567.95598203409</v>
      </c>
      <c r="J21" s="100">
        <f>BBAR!J54</f>
        <v>303230.8136561276</v>
      </c>
    </row>
    <row r="22" spans="1:10" ht="39.950000000000003" customHeight="1" x14ac:dyDescent="0.35">
      <c r="A22" s="156" t="s">
        <v>1</v>
      </c>
      <c r="B22" s="40"/>
      <c r="C22" s="40"/>
      <c r="D22" s="40"/>
      <c r="E22" s="40"/>
      <c r="F22" s="40"/>
      <c r="G22" s="40"/>
      <c r="H22" s="40"/>
      <c r="I22" s="40"/>
      <c r="J22" s="40"/>
    </row>
    <row r="23" spans="1:10" ht="35.1" customHeight="1" x14ac:dyDescent="0.35">
      <c r="A23" s="61" t="s">
        <v>73</v>
      </c>
      <c r="B23" s="50"/>
      <c r="C23" s="51"/>
      <c r="D23" s="50"/>
      <c r="E23" s="50"/>
      <c r="F23" s="50"/>
      <c r="G23" s="50"/>
      <c r="H23" s="50"/>
      <c r="I23" s="50"/>
      <c r="J23" s="50"/>
    </row>
    <row r="24" spans="1:10" x14ac:dyDescent="0.25">
      <c r="A24" s="14"/>
      <c r="B24" s="14"/>
      <c r="C24" s="211" t="s">
        <v>64</v>
      </c>
      <c r="D24" s="15" t="str">
        <f>Inputs!C$4</f>
        <v>2018/19</v>
      </c>
      <c r="E24" s="15" t="str">
        <f>Inputs!D$4</f>
        <v>2019/20</v>
      </c>
      <c r="F24" s="15" t="str">
        <f>Inputs!E$4</f>
        <v>2020/21</v>
      </c>
      <c r="G24" s="15" t="str">
        <f>Inputs!F$4</f>
        <v>2021/22</v>
      </c>
      <c r="H24" s="15" t="str">
        <f>Inputs!G$4</f>
        <v>2022/23</v>
      </c>
      <c r="I24" s="15" t="str">
        <f>Inputs!H$4</f>
        <v>2023/24</v>
      </c>
      <c r="J24" s="15" t="str">
        <f>Inputs!I$4</f>
        <v>2024/25</v>
      </c>
    </row>
    <row r="25" spans="1:10" x14ac:dyDescent="0.25">
      <c r="A25" s="106" t="s">
        <v>102</v>
      </c>
      <c r="B25" s="106"/>
      <c r="C25" s="108"/>
      <c r="D25" s="102">
        <f t="shared" ref="D25:J25" si="0">D7</f>
        <v>16375.665660000061</v>
      </c>
      <c r="E25" s="102">
        <f t="shared" si="0"/>
        <v>21629.30733276367</v>
      </c>
      <c r="F25" s="102">
        <f t="shared" si="0"/>
        <v>18050.3141257922</v>
      </c>
      <c r="G25" s="102">
        <f t="shared" si="0"/>
        <v>17941.493243003944</v>
      </c>
      <c r="H25" s="102">
        <f t="shared" si="0"/>
        <v>17796.759119063441</v>
      </c>
      <c r="I25" s="102">
        <f t="shared" si="0"/>
        <v>15710.84150223012</v>
      </c>
      <c r="J25" s="102">
        <f t="shared" si="0"/>
        <v>14722.518947443514</v>
      </c>
    </row>
    <row r="26" spans="1:10" ht="24.95" customHeight="1" x14ac:dyDescent="0.25">
      <c r="A26" s="87" t="str">
        <f>" Assets commissioned in " &amp; $E$24</f>
        <v xml:space="preserve"> Assets commissioned in 2019/20</v>
      </c>
      <c r="B26" s="127"/>
      <c r="C26" s="216">
        <f>E5</f>
        <v>2</v>
      </c>
      <c r="D26" s="217"/>
      <c r="E26" s="194"/>
      <c r="F26" s="194"/>
      <c r="G26" s="194"/>
      <c r="H26" s="194"/>
      <c r="I26" s="194"/>
      <c r="J26" s="194"/>
    </row>
    <row r="27" spans="1:10" x14ac:dyDescent="0.25">
      <c r="A27" s="79" t="s">
        <v>103</v>
      </c>
      <c r="B27" s="106"/>
      <c r="C27" s="99"/>
      <c r="D27" s="322">
        <v>0</v>
      </c>
      <c r="E27" s="272">
        <f t="shared" ref="E27:J27" si="1">D30</f>
        <v>0</v>
      </c>
      <c r="F27" s="67">
        <f t="shared" si="1"/>
        <v>21629.30733276367</v>
      </c>
      <c r="G27" s="67">
        <f t="shared" si="1"/>
        <v>21137.732166109952</v>
      </c>
      <c r="H27" s="67">
        <f t="shared" si="1"/>
        <v>20646.156999456234</v>
      </c>
      <c r="I27" s="67">
        <f t="shared" si="1"/>
        <v>20154.581832802513</v>
      </c>
      <c r="J27" s="67">
        <f t="shared" si="1"/>
        <v>19663.006666148794</v>
      </c>
    </row>
    <row r="28" spans="1:10" x14ac:dyDescent="0.25">
      <c r="A28" s="79" t="s">
        <v>95</v>
      </c>
      <c r="B28" s="106"/>
      <c r="C28" s="99"/>
      <c r="D28" s="330">
        <f>$D$8+$C26</f>
        <v>46</v>
      </c>
      <c r="E28" s="272">
        <f t="shared" ref="E28:J28" si="2">D28-1</f>
        <v>45</v>
      </c>
      <c r="F28" s="67">
        <f t="shared" si="2"/>
        <v>44</v>
      </c>
      <c r="G28" s="67">
        <f t="shared" si="2"/>
        <v>43</v>
      </c>
      <c r="H28" s="67">
        <f t="shared" si="2"/>
        <v>42</v>
      </c>
      <c r="I28" s="67">
        <f t="shared" si="2"/>
        <v>41</v>
      </c>
      <c r="J28" s="67">
        <f t="shared" si="2"/>
        <v>40</v>
      </c>
    </row>
    <row r="29" spans="1:10" x14ac:dyDescent="0.25">
      <c r="A29" s="196" t="s">
        <v>14</v>
      </c>
      <c r="B29" s="106"/>
      <c r="C29" s="99"/>
      <c r="D29" s="78">
        <f t="shared" ref="D29:J29" si="3">D27/D28</f>
        <v>0</v>
      </c>
      <c r="E29" s="78">
        <f t="shared" si="3"/>
        <v>0</v>
      </c>
      <c r="F29" s="78">
        <f t="shared" si="3"/>
        <v>491.5751666537198</v>
      </c>
      <c r="G29" s="78">
        <f t="shared" si="3"/>
        <v>491.5751666537198</v>
      </c>
      <c r="H29" s="78">
        <f t="shared" si="3"/>
        <v>491.57516665371986</v>
      </c>
      <c r="I29" s="78">
        <f t="shared" si="3"/>
        <v>491.5751666537198</v>
      </c>
      <c r="J29" s="78">
        <f t="shared" si="3"/>
        <v>491.57516665371986</v>
      </c>
    </row>
    <row r="30" spans="1:10" x14ac:dyDescent="0.25">
      <c r="A30" s="197" t="s">
        <v>105</v>
      </c>
      <c r="B30" s="106"/>
      <c r="C30" s="99"/>
      <c r="D30" s="102">
        <f t="shared" ref="D30:J30" si="4">D27-D29+IF($C26=D$5,D$25,0)</f>
        <v>0</v>
      </c>
      <c r="E30" s="102">
        <f t="shared" si="4"/>
        <v>21629.30733276367</v>
      </c>
      <c r="F30" s="102">
        <f t="shared" si="4"/>
        <v>21137.732166109952</v>
      </c>
      <c r="G30" s="102">
        <f t="shared" si="4"/>
        <v>20646.156999456234</v>
      </c>
      <c r="H30" s="102">
        <f t="shared" si="4"/>
        <v>20154.581832802513</v>
      </c>
      <c r="I30" s="102">
        <f t="shared" si="4"/>
        <v>19663.006666148794</v>
      </c>
      <c r="J30" s="102">
        <f t="shared" si="4"/>
        <v>19171.431499495076</v>
      </c>
    </row>
    <row r="31" spans="1:10" ht="24.95" customHeight="1" x14ac:dyDescent="0.25">
      <c r="A31" s="87" t="str">
        <f>" Assets commissioned in " &amp; $F$24</f>
        <v xml:space="preserve"> Assets commissioned in 2020/21</v>
      </c>
      <c r="B31" s="127"/>
      <c r="C31" s="216">
        <f>F5</f>
        <v>3</v>
      </c>
      <c r="D31" s="217"/>
      <c r="E31" s="194"/>
      <c r="F31" s="194"/>
      <c r="G31" s="194"/>
      <c r="H31" s="194"/>
      <c r="I31" s="194"/>
      <c r="J31" s="194"/>
    </row>
    <row r="32" spans="1:10" x14ac:dyDescent="0.25">
      <c r="A32" s="79" t="s">
        <v>103</v>
      </c>
      <c r="B32" s="146"/>
      <c r="C32" s="218"/>
      <c r="D32" s="322">
        <v>0</v>
      </c>
      <c r="E32" s="272">
        <f t="shared" ref="E32:J32" si="5">D35</f>
        <v>0</v>
      </c>
      <c r="F32" s="67">
        <f t="shared" si="5"/>
        <v>0</v>
      </c>
      <c r="G32" s="67">
        <f t="shared" si="5"/>
        <v>18050.3141257922</v>
      </c>
      <c r="H32" s="67">
        <f t="shared" si="5"/>
        <v>17640.079713842377</v>
      </c>
      <c r="I32" s="67">
        <f t="shared" si="5"/>
        <v>17229.845301892554</v>
      </c>
      <c r="J32" s="67">
        <f t="shared" si="5"/>
        <v>16819.610889942731</v>
      </c>
    </row>
    <row r="33" spans="1:10" x14ac:dyDescent="0.25">
      <c r="A33" s="79" t="s">
        <v>95</v>
      </c>
      <c r="B33" s="146"/>
      <c r="C33" s="218"/>
      <c r="D33" s="330">
        <f>$D$8+$C31</f>
        <v>47</v>
      </c>
      <c r="E33" s="272">
        <f t="shared" ref="E33:J33" si="6">D33-1</f>
        <v>46</v>
      </c>
      <c r="F33" s="67">
        <f t="shared" si="6"/>
        <v>45</v>
      </c>
      <c r="G33" s="67">
        <f t="shared" si="6"/>
        <v>44</v>
      </c>
      <c r="H33" s="67">
        <f t="shared" si="6"/>
        <v>43</v>
      </c>
      <c r="I33" s="67">
        <f t="shared" si="6"/>
        <v>42</v>
      </c>
      <c r="J33" s="67">
        <f t="shared" si="6"/>
        <v>41</v>
      </c>
    </row>
    <row r="34" spans="1:10" x14ac:dyDescent="0.25">
      <c r="A34" s="196" t="s">
        <v>14</v>
      </c>
      <c r="B34" s="146"/>
      <c r="C34" s="218"/>
      <c r="D34" s="78">
        <f t="shared" ref="D34:J34" si="7">D32/D33</f>
        <v>0</v>
      </c>
      <c r="E34" s="78">
        <f t="shared" si="7"/>
        <v>0</v>
      </c>
      <c r="F34" s="78">
        <f t="shared" si="7"/>
        <v>0</v>
      </c>
      <c r="G34" s="78">
        <f t="shared" si="7"/>
        <v>410.23441194982274</v>
      </c>
      <c r="H34" s="78">
        <f t="shared" si="7"/>
        <v>410.23441194982274</v>
      </c>
      <c r="I34" s="78">
        <f t="shared" si="7"/>
        <v>410.23441194982269</v>
      </c>
      <c r="J34" s="78">
        <f t="shared" si="7"/>
        <v>410.23441194982269</v>
      </c>
    </row>
    <row r="35" spans="1:10" x14ac:dyDescent="0.25">
      <c r="A35" s="197" t="s">
        <v>105</v>
      </c>
      <c r="B35" s="219"/>
      <c r="C35" s="147"/>
      <c r="D35" s="102">
        <f t="shared" ref="D35:J35" si="8">D32-D34+IF($C31=D$5,D$25,0)</f>
        <v>0</v>
      </c>
      <c r="E35" s="102">
        <f t="shared" si="8"/>
        <v>0</v>
      </c>
      <c r="F35" s="102">
        <f t="shared" si="8"/>
        <v>18050.3141257922</v>
      </c>
      <c r="G35" s="102">
        <f t="shared" si="8"/>
        <v>17640.079713842377</v>
      </c>
      <c r="H35" s="102">
        <f t="shared" si="8"/>
        <v>17229.845301892554</v>
      </c>
      <c r="I35" s="102">
        <f t="shared" si="8"/>
        <v>16819.610889942731</v>
      </c>
      <c r="J35" s="102">
        <f t="shared" si="8"/>
        <v>16409.376477992908</v>
      </c>
    </row>
    <row r="36" spans="1:10" ht="24.95" customHeight="1" x14ac:dyDescent="0.25">
      <c r="A36" s="87" t="str">
        <f>" Assets commissioned in " &amp; $G$24</f>
        <v xml:space="preserve"> Assets commissioned in 2021/22</v>
      </c>
      <c r="B36" s="127"/>
      <c r="C36" s="216">
        <f>G5</f>
        <v>4</v>
      </c>
      <c r="D36" s="217"/>
      <c r="E36" s="194"/>
      <c r="F36" s="194"/>
      <c r="G36" s="194"/>
      <c r="H36" s="194"/>
      <c r="I36" s="194"/>
      <c r="J36" s="194"/>
    </row>
    <row r="37" spans="1:10" x14ac:dyDescent="0.25">
      <c r="A37" s="79" t="s">
        <v>103</v>
      </c>
      <c r="B37" s="146"/>
      <c r="C37" s="218"/>
      <c r="D37" s="322">
        <v>0</v>
      </c>
      <c r="E37" s="272">
        <f t="shared" ref="E37:J37" si="9">D40</f>
        <v>0</v>
      </c>
      <c r="F37" s="67">
        <f t="shared" si="9"/>
        <v>0</v>
      </c>
      <c r="G37" s="67">
        <f t="shared" si="9"/>
        <v>0</v>
      </c>
      <c r="H37" s="67">
        <f t="shared" si="9"/>
        <v>17941.493243003944</v>
      </c>
      <c r="I37" s="67">
        <f t="shared" si="9"/>
        <v>17533.732032935673</v>
      </c>
      <c r="J37" s="67">
        <f t="shared" si="9"/>
        <v>17125.970822867403</v>
      </c>
    </row>
    <row r="38" spans="1:10" x14ac:dyDescent="0.25">
      <c r="A38" s="79" t="s">
        <v>95</v>
      </c>
      <c r="B38" s="146"/>
      <c r="C38" s="218"/>
      <c r="D38" s="330">
        <f>$D$8+$C36</f>
        <v>48</v>
      </c>
      <c r="E38" s="272">
        <f t="shared" ref="E38:J38" si="10">D38-1</f>
        <v>47</v>
      </c>
      <c r="F38" s="67">
        <f t="shared" si="10"/>
        <v>46</v>
      </c>
      <c r="G38" s="67">
        <f t="shared" si="10"/>
        <v>45</v>
      </c>
      <c r="H38" s="67">
        <f t="shared" si="10"/>
        <v>44</v>
      </c>
      <c r="I38" s="67">
        <f t="shared" si="10"/>
        <v>43</v>
      </c>
      <c r="J38" s="67">
        <f t="shared" si="10"/>
        <v>42</v>
      </c>
    </row>
    <row r="39" spans="1:10" x14ac:dyDescent="0.25">
      <c r="A39" s="196" t="s">
        <v>14</v>
      </c>
      <c r="B39" s="146"/>
      <c r="C39" s="218"/>
      <c r="D39" s="78">
        <f t="shared" ref="D39:J39" si="11">D37/D38</f>
        <v>0</v>
      </c>
      <c r="E39" s="78">
        <f t="shared" si="11"/>
        <v>0</v>
      </c>
      <c r="F39" s="78">
        <f t="shared" si="11"/>
        <v>0</v>
      </c>
      <c r="G39" s="78">
        <f t="shared" si="11"/>
        <v>0</v>
      </c>
      <c r="H39" s="78">
        <f t="shared" si="11"/>
        <v>407.76121006827145</v>
      </c>
      <c r="I39" s="78">
        <f t="shared" si="11"/>
        <v>407.76121006827145</v>
      </c>
      <c r="J39" s="78">
        <f t="shared" si="11"/>
        <v>407.76121006827151</v>
      </c>
    </row>
    <row r="40" spans="1:10" x14ac:dyDescent="0.25">
      <c r="A40" s="197" t="s">
        <v>105</v>
      </c>
      <c r="B40" s="108"/>
      <c r="C40" s="147"/>
      <c r="D40" s="102">
        <f t="shared" ref="D40:J40" si="12">D37-D39+IF($C36=D$5,D$25,0)</f>
        <v>0</v>
      </c>
      <c r="E40" s="102">
        <f t="shared" si="12"/>
        <v>0</v>
      </c>
      <c r="F40" s="102">
        <f t="shared" si="12"/>
        <v>0</v>
      </c>
      <c r="G40" s="102">
        <f t="shared" si="12"/>
        <v>17941.493243003944</v>
      </c>
      <c r="H40" s="102">
        <f t="shared" si="12"/>
        <v>17533.732032935673</v>
      </c>
      <c r="I40" s="102">
        <f t="shared" si="12"/>
        <v>17125.970822867403</v>
      </c>
      <c r="J40" s="102">
        <f t="shared" si="12"/>
        <v>16718.209612799132</v>
      </c>
    </row>
    <row r="41" spans="1:10" ht="24.95" customHeight="1" x14ac:dyDescent="0.25">
      <c r="A41" s="87" t="str">
        <f>" Assets commissioned in " &amp; $H$24</f>
        <v xml:space="preserve"> Assets commissioned in 2022/23</v>
      </c>
      <c r="B41" s="127"/>
      <c r="C41" s="216">
        <f>H5</f>
        <v>5</v>
      </c>
      <c r="D41" s="217"/>
      <c r="E41" s="194"/>
      <c r="F41" s="194"/>
      <c r="G41" s="194"/>
      <c r="H41" s="194"/>
      <c r="I41" s="194"/>
      <c r="J41" s="194"/>
    </row>
    <row r="42" spans="1:10" x14ac:dyDescent="0.25">
      <c r="A42" s="79" t="s">
        <v>103</v>
      </c>
      <c r="B42" s="146"/>
      <c r="C42" s="218"/>
      <c r="D42" s="322">
        <v>0</v>
      </c>
      <c r="E42" s="272">
        <f t="shared" ref="E42:J42" si="13">D45</f>
        <v>0</v>
      </c>
      <c r="F42" s="67">
        <f t="shared" si="13"/>
        <v>0</v>
      </c>
      <c r="G42" s="67">
        <f t="shared" si="13"/>
        <v>0</v>
      </c>
      <c r="H42" s="67">
        <f t="shared" si="13"/>
        <v>0</v>
      </c>
      <c r="I42" s="67">
        <f t="shared" si="13"/>
        <v>17796.759119063441</v>
      </c>
      <c r="J42" s="67">
        <f t="shared" si="13"/>
        <v>17392.287320902909</v>
      </c>
    </row>
    <row r="43" spans="1:10" x14ac:dyDescent="0.25">
      <c r="A43" s="79" t="s">
        <v>95</v>
      </c>
      <c r="B43" s="146"/>
      <c r="C43" s="218"/>
      <c r="D43" s="330">
        <f>$D$8+$C41</f>
        <v>49</v>
      </c>
      <c r="E43" s="272">
        <f t="shared" ref="E43:J43" si="14">D43-1</f>
        <v>48</v>
      </c>
      <c r="F43" s="67">
        <f t="shared" si="14"/>
        <v>47</v>
      </c>
      <c r="G43" s="67">
        <f t="shared" si="14"/>
        <v>46</v>
      </c>
      <c r="H43" s="67">
        <f t="shared" si="14"/>
        <v>45</v>
      </c>
      <c r="I43" s="67">
        <f t="shared" si="14"/>
        <v>44</v>
      </c>
      <c r="J43" s="67">
        <f t="shared" si="14"/>
        <v>43</v>
      </c>
    </row>
    <row r="44" spans="1:10" x14ac:dyDescent="0.25">
      <c r="A44" s="196" t="s">
        <v>14</v>
      </c>
      <c r="B44" s="146"/>
      <c r="C44" s="218"/>
      <c r="D44" s="78">
        <f t="shared" ref="D44:J44" si="15">D42/D43</f>
        <v>0</v>
      </c>
      <c r="E44" s="78">
        <f t="shared" si="15"/>
        <v>0</v>
      </c>
      <c r="F44" s="78">
        <f t="shared" si="15"/>
        <v>0</v>
      </c>
      <c r="G44" s="78">
        <f t="shared" si="15"/>
        <v>0</v>
      </c>
      <c r="H44" s="78">
        <f t="shared" si="15"/>
        <v>0</v>
      </c>
      <c r="I44" s="78">
        <f t="shared" si="15"/>
        <v>404.47179816053273</v>
      </c>
      <c r="J44" s="78">
        <f t="shared" si="15"/>
        <v>404.47179816053279</v>
      </c>
    </row>
    <row r="45" spans="1:10" x14ac:dyDescent="0.25">
      <c r="A45" s="197" t="s">
        <v>105</v>
      </c>
      <c r="B45" s="108"/>
      <c r="C45" s="147"/>
      <c r="D45" s="102">
        <f t="shared" ref="D45:J45" si="16">D42-D44+IF($C41=D$5,D$25,0)</f>
        <v>0</v>
      </c>
      <c r="E45" s="102">
        <f t="shared" si="16"/>
        <v>0</v>
      </c>
      <c r="F45" s="102">
        <f t="shared" si="16"/>
        <v>0</v>
      </c>
      <c r="G45" s="102">
        <f t="shared" si="16"/>
        <v>0</v>
      </c>
      <c r="H45" s="102">
        <f t="shared" si="16"/>
        <v>17796.759119063441</v>
      </c>
      <c r="I45" s="102">
        <f t="shared" si="16"/>
        <v>17392.287320902909</v>
      </c>
      <c r="J45" s="102">
        <f t="shared" si="16"/>
        <v>16987.815522742378</v>
      </c>
    </row>
    <row r="46" spans="1:10" ht="24.95" customHeight="1" x14ac:dyDescent="0.25">
      <c r="A46" s="87" t="str">
        <f>" Assets commissioned in " &amp; $I$24</f>
        <v xml:space="preserve"> Assets commissioned in 2023/24</v>
      </c>
      <c r="B46" s="127"/>
      <c r="C46" s="216">
        <f>I5</f>
        <v>6</v>
      </c>
      <c r="D46" s="217"/>
      <c r="E46" s="194"/>
      <c r="F46" s="194"/>
      <c r="G46" s="194"/>
      <c r="H46" s="194"/>
      <c r="I46" s="194"/>
      <c r="J46" s="194"/>
    </row>
    <row r="47" spans="1:10" x14ac:dyDescent="0.25">
      <c r="A47" s="79" t="s">
        <v>103</v>
      </c>
      <c r="B47" s="146"/>
      <c r="C47" s="218"/>
      <c r="D47" s="322">
        <v>0</v>
      </c>
      <c r="E47" s="272">
        <f t="shared" ref="E47:J47" si="17">D50</f>
        <v>0</v>
      </c>
      <c r="F47" s="67">
        <f t="shared" si="17"/>
        <v>0</v>
      </c>
      <c r="G47" s="67">
        <f t="shared" si="17"/>
        <v>0</v>
      </c>
      <c r="H47" s="67">
        <f t="shared" si="17"/>
        <v>0</v>
      </c>
      <c r="I47" s="67">
        <f t="shared" si="17"/>
        <v>0</v>
      </c>
      <c r="J47" s="67">
        <f t="shared" si="17"/>
        <v>15710.84150223012</v>
      </c>
    </row>
    <row r="48" spans="1:10" x14ac:dyDescent="0.25">
      <c r="A48" s="79" t="s">
        <v>95</v>
      </c>
      <c r="B48" s="146"/>
      <c r="C48" s="218"/>
      <c r="D48" s="330">
        <f>$D$8+$C46</f>
        <v>50</v>
      </c>
      <c r="E48" s="272">
        <f t="shared" ref="E48:J48" si="18">D48-1</f>
        <v>49</v>
      </c>
      <c r="F48" s="67">
        <f t="shared" si="18"/>
        <v>48</v>
      </c>
      <c r="G48" s="67">
        <f t="shared" si="18"/>
        <v>47</v>
      </c>
      <c r="H48" s="67">
        <f t="shared" si="18"/>
        <v>46</v>
      </c>
      <c r="I48" s="67">
        <f t="shared" si="18"/>
        <v>45</v>
      </c>
      <c r="J48" s="67">
        <f t="shared" si="18"/>
        <v>44</v>
      </c>
    </row>
    <row r="49" spans="1:10" x14ac:dyDescent="0.25">
      <c r="A49" s="196" t="s">
        <v>14</v>
      </c>
      <c r="B49" s="146"/>
      <c r="C49" s="218"/>
      <c r="D49" s="78">
        <f t="shared" ref="D49:J49" si="19">D47/D48</f>
        <v>0</v>
      </c>
      <c r="E49" s="78">
        <f t="shared" si="19"/>
        <v>0</v>
      </c>
      <c r="F49" s="78">
        <f t="shared" si="19"/>
        <v>0</v>
      </c>
      <c r="G49" s="78">
        <f t="shared" si="19"/>
        <v>0</v>
      </c>
      <c r="H49" s="78">
        <f t="shared" si="19"/>
        <v>0</v>
      </c>
      <c r="I49" s="78">
        <f t="shared" si="19"/>
        <v>0</v>
      </c>
      <c r="J49" s="78">
        <f t="shared" si="19"/>
        <v>357.06457959613908</v>
      </c>
    </row>
    <row r="50" spans="1:10" x14ac:dyDescent="0.25">
      <c r="A50" s="197" t="s">
        <v>105</v>
      </c>
      <c r="B50" s="108"/>
      <c r="C50" s="147"/>
      <c r="D50" s="102">
        <f t="shared" ref="D50:J50" si="20">D47-D49+IF($C46=D$5,D$25,0)</f>
        <v>0</v>
      </c>
      <c r="E50" s="102">
        <f t="shared" si="20"/>
        <v>0</v>
      </c>
      <c r="F50" s="102">
        <f t="shared" si="20"/>
        <v>0</v>
      </c>
      <c r="G50" s="102">
        <f t="shared" si="20"/>
        <v>0</v>
      </c>
      <c r="H50" s="102">
        <f t="shared" si="20"/>
        <v>0</v>
      </c>
      <c r="I50" s="102">
        <f t="shared" si="20"/>
        <v>15710.84150223012</v>
      </c>
      <c r="J50" s="102">
        <f t="shared" si="20"/>
        <v>15353.776922633981</v>
      </c>
    </row>
    <row r="51" spans="1:10" ht="24.95" customHeight="1" x14ac:dyDescent="0.25">
      <c r="A51" s="87" t="str">
        <f>" Assets commissioned in " &amp; $J$24</f>
        <v xml:space="preserve"> Assets commissioned in 2024/25</v>
      </c>
      <c r="B51" s="127"/>
      <c r="C51" s="216">
        <f>J5</f>
        <v>7</v>
      </c>
      <c r="D51" s="217"/>
      <c r="E51" s="127"/>
      <c r="F51" s="127"/>
      <c r="G51" s="127"/>
      <c r="H51" s="127"/>
      <c r="I51" s="127"/>
      <c r="J51" s="127"/>
    </row>
    <row r="52" spans="1:10" x14ac:dyDescent="0.25">
      <c r="A52" s="79" t="s">
        <v>103</v>
      </c>
      <c r="B52" s="146"/>
      <c r="C52" s="218"/>
      <c r="D52" s="322">
        <v>0</v>
      </c>
      <c r="E52" s="270">
        <f t="shared" ref="E52:J52" si="21">D55</f>
        <v>0</v>
      </c>
      <c r="F52" s="189">
        <f t="shared" si="21"/>
        <v>0</v>
      </c>
      <c r="G52" s="189">
        <f t="shared" si="21"/>
        <v>0</v>
      </c>
      <c r="H52" s="189">
        <f t="shared" si="21"/>
        <v>0</v>
      </c>
      <c r="I52" s="189">
        <f t="shared" si="21"/>
        <v>0</v>
      </c>
      <c r="J52" s="189">
        <f t="shared" si="21"/>
        <v>0</v>
      </c>
    </row>
    <row r="53" spans="1:10" x14ac:dyDescent="0.25">
      <c r="A53" s="79" t="s">
        <v>95</v>
      </c>
      <c r="B53" s="146"/>
      <c r="C53" s="218"/>
      <c r="D53" s="328">
        <f>$D$8+$C51</f>
        <v>51</v>
      </c>
      <c r="E53" s="270">
        <f t="shared" ref="E53:J53" si="22">D53-1</f>
        <v>50</v>
      </c>
      <c r="F53" s="189">
        <f t="shared" si="22"/>
        <v>49</v>
      </c>
      <c r="G53" s="189">
        <f t="shared" si="22"/>
        <v>48</v>
      </c>
      <c r="H53" s="189">
        <f t="shared" si="22"/>
        <v>47</v>
      </c>
      <c r="I53" s="189">
        <f t="shared" si="22"/>
        <v>46</v>
      </c>
      <c r="J53" s="189">
        <f t="shared" si="22"/>
        <v>45</v>
      </c>
    </row>
    <row r="54" spans="1:10" x14ac:dyDescent="0.25">
      <c r="A54" s="196" t="s">
        <v>14</v>
      </c>
      <c r="B54" s="146"/>
      <c r="C54" s="218"/>
      <c r="D54" s="189">
        <f t="shared" ref="D54:J54" si="23">D52/D53</f>
        <v>0</v>
      </c>
      <c r="E54" s="189">
        <f t="shared" si="23"/>
        <v>0</v>
      </c>
      <c r="F54" s="189">
        <f t="shared" si="23"/>
        <v>0</v>
      </c>
      <c r="G54" s="189">
        <f t="shared" si="23"/>
        <v>0</v>
      </c>
      <c r="H54" s="189">
        <f t="shared" si="23"/>
        <v>0</v>
      </c>
      <c r="I54" s="189">
        <f t="shared" si="23"/>
        <v>0</v>
      </c>
      <c r="J54" s="189">
        <f t="shared" si="23"/>
        <v>0</v>
      </c>
    </row>
    <row r="55" spans="1:10" x14ac:dyDescent="0.25">
      <c r="A55" s="197" t="s">
        <v>105</v>
      </c>
      <c r="B55" s="146"/>
      <c r="C55" s="218"/>
      <c r="D55" s="189">
        <f t="shared" ref="D55:J55" si="24">D52-D54+IF($C51=D$5,D$25,0)</f>
        <v>0</v>
      </c>
      <c r="E55" s="189">
        <f t="shared" si="24"/>
        <v>0</v>
      </c>
      <c r="F55" s="189">
        <f t="shared" si="24"/>
        <v>0</v>
      </c>
      <c r="G55" s="189">
        <f t="shared" si="24"/>
        <v>0</v>
      </c>
      <c r="H55" s="189">
        <f t="shared" si="24"/>
        <v>0</v>
      </c>
      <c r="I55" s="189">
        <f t="shared" si="24"/>
        <v>0</v>
      </c>
      <c r="J55" s="189">
        <f t="shared" si="24"/>
        <v>14722.518947443514</v>
      </c>
    </row>
    <row r="56" spans="1:10" ht="24.95" customHeight="1" x14ac:dyDescent="0.25">
      <c r="A56" s="220" t="s">
        <v>99</v>
      </c>
      <c r="B56" s="127"/>
      <c r="C56" s="192"/>
      <c r="D56" s="221"/>
      <c r="E56" s="127"/>
      <c r="F56" s="127"/>
      <c r="G56" s="127"/>
      <c r="H56" s="127"/>
      <c r="I56" s="127"/>
      <c r="J56" s="127"/>
    </row>
    <row r="57" spans="1:10" x14ac:dyDescent="0.25">
      <c r="A57" s="222" t="s">
        <v>19</v>
      </c>
      <c r="B57" s="146"/>
      <c r="C57" s="146"/>
      <c r="D57" s="189">
        <f t="shared" ref="D57:J57" si="25">D29+D34+D39+D44+D49+D54</f>
        <v>0</v>
      </c>
      <c r="E57" s="189">
        <f t="shared" si="25"/>
        <v>0</v>
      </c>
      <c r="F57" s="189">
        <f t="shared" si="25"/>
        <v>491.5751666537198</v>
      </c>
      <c r="G57" s="189">
        <f t="shared" si="25"/>
        <v>901.8095786035426</v>
      </c>
      <c r="H57" s="189">
        <f t="shared" si="25"/>
        <v>1309.5707886718142</v>
      </c>
      <c r="I57" s="189">
        <f t="shared" si="25"/>
        <v>1714.0425868323466</v>
      </c>
      <c r="J57" s="189">
        <f t="shared" si="25"/>
        <v>2071.1071664284859</v>
      </c>
    </row>
    <row r="58" spans="1:10" ht="35.1" customHeight="1" x14ac:dyDescent="0.35">
      <c r="A58" s="346" t="s">
        <v>104</v>
      </c>
    </row>
    <row r="59" spans="1:10" x14ac:dyDescent="0.25">
      <c r="A59" s="12"/>
      <c r="B59" s="12"/>
      <c r="C59" s="62" t="s">
        <v>64</v>
      </c>
      <c r="D59" s="24" t="str">
        <f>Inputs!C$4</f>
        <v>2018/19</v>
      </c>
      <c r="E59" s="15" t="str">
        <f>Inputs!D$4</f>
        <v>2019/20</v>
      </c>
      <c r="F59" s="15" t="str">
        <f>Inputs!E$4</f>
        <v>2020/21</v>
      </c>
      <c r="G59" s="15" t="str">
        <f>Inputs!F$4</f>
        <v>2021/22</v>
      </c>
      <c r="H59" s="15" t="str">
        <f>Inputs!G$4</f>
        <v>2022/23</v>
      </c>
      <c r="I59" s="15" t="str">
        <f>Inputs!H$4</f>
        <v>2023/24</v>
      </c>
      <c r="J59" s="15" t="str">
        <f>Inputs!I$4</f>
        <v>2024/25</v>
      </c>
    </row>
    <row r="60" spans="1:10" x14ac:dyDescent="0.25">
      <c r="A60" s="18" t="s">
        <v>106</v>
      </c>
      <c r="B60" s="204"/>
      <c r="C60" s="204"/>
      <c r="D60" s="328">
        <f>D11</f>
        <v>240111.30192480088</v>
      </c>
      <c r="E60" s="271">
        <f t="shared" ref="E60:J60" si="26">D64</f>
        <v>246982.40618982769</v>
      </c>
      <c r="F60" s="102">
        <f t="shared" si="26"/>
        <v>236479.76143219747</v>
      </c>
      <c r="G60" s="102">
        <f t="shared" si="26"/>
        <v>225999.45991029145</v>
      </c>
      <c r="H60" s="102">
        <f t="shared" si="26"/>
        <v>215542.62893286464</v>
      </c>
      <c r="I60" s="102">
        <f t="shared" si="26"/>
        <v>205111.73756777353</v>
      </c>
      <c r="J60" s="102">
        <f t="shared" si="26"/>
        <v>194709.52787661742</v>
      </c>
    </row>
    <row r="61" spans="1:10" x14ac:dyDescent="0.25">
      <c r="A61" s="18" t="s">
        <v>10</v>
      </c>
      <c r="B61" s="146"/>
      <c r="C61" s="146"/>
      <c r="D61" s="226">
        <f t="shared" ref="D61:J61" si="27">D10</f>
        <v>773.18725158335349</v>
      </c>
      <c r="E61" s="102">
        <f t="shared" si="27"/>
        <v>1081.6181052012112</v>
      </c>
      <c r="F61" s="102">
        <f t="shared" si="27"/>
        <v>1102.1688492000342</v>
      </c>
      <c r="G61" s="102">
        <f t="shared" si="27"/>
        <v>1124.212226184035</v>
      </c>
      <c r="H61" s="102">
        <f t="shared" si="27"/>
        <v>1146.6964707077157</v>
      </c>
      <c r="I61" s="102">
        <f t="shared" si="27"/>
        <v>1169.63040012187</v>
      </c>
      <c r="J61" s="102">
        <f t="shared" si="27"/>
        <v>1193.0230081243076</v>
      </c>
    </row>
    <row r="62" spans="1:10" x14ac:dyDescent="0.25">
      <c r="A62" s="18" t="s">
        <v>104</v>
      </c>
      <c r="B62" s="146"/>
      <c r="C62" s="146"/>
      <c r="D62" s="227">
        <f>D12</f>
        <v>8731.3741433898904</v>
      </c>
      <c r="E62" s="271">
        <f t="shared" ref="E62:J62" si="28">E60/E18</f>
        <v>9421.0266524290037</v>
      </c>
      <c r="F62" s="102">
        <f t="shared" si="28"/>
        <v>9378.1326727059804</v>
      </c>
      <c r="G62" s="102">
        <f t="shared" si="28"/>
        <v>9332.6187512427932</v>
      </c>
      <c r="H62" s="102">
        <f t="shared" si="28"/>
        <v>9284.194894383405</v>
      </c>
      <c r="I62" s="102">
        <f t="shared" si="28"/>
        <v>9232.5792910342316</v>
      </c>
      <c r="J62" s="102">
        <f t="shared" si="28"/>
        <v>9177.4498658042503</v>
      </c>
    </row>
    <row r="63" spans="1:10" x14ac:dyDescent="0.25">
      <c r="A63" s="39" t="s">
        <v>152</v>
      </c>
      <c r="B63" s="146"/>
      <c r="C63" s="146"/>
      <c r="D63" s="325">
        <f>D7</f>
        <v>16375.665660000061</v>
      </c>
      <c r="E63" s="102"/>
      <c r="F63" s="102"/>
      <c r="G63" s="102"/>
      <c r="H63" s="102"/>
      <c r="I63" s="102"/>
      <c r="J63" s="102"/>
    </row>
    <row r="64" spans="1:10" x14ac:dyDescent="0.25">
      <c r="A64" s="105" t="s">
        <v>107</v>
      </c>
      <c r="B64" s="146"/>
      <c r="C64" s="146"/>
      <c r="D64" s="328">
        <f>D60-D61-D62+D63</f>
        <v>246982.40618982769</v>
      </c>
      <c r="E64" s="271">
        <f t="shared" ref="E64:J64" si="29">E60-E61-E62</f>
        <v>236479.76143219747</v>
      </c>
      <c r="F64" s="102">
        <f t="shared" si="29"/>
        <v>225999.45991029145</v>
      </c>
      <c r="G64" s="102">
        <f t="shared" si="29"/>
        <v>215542.62893286464</v>
      </c>
      <c r="H64" s="102">
        <f t="shared" si="29"/>
        <v>205111.73756777353</v>
      </c>
      <c r="I64" s="102">
        <f t="shared" si="29"/>
        <v>194709.52787661742</v>
      </c>
      <c r="J64" s="102">
        <f t="shared" si="29"/>
        <v>184339.05500268884</v>
      </c>
    </row>
    <row r="65" spans="1:10" ht="35.1" customHeight="1" x14ac:dyDescent="0.35">
      <c r="A65" s="223" t="s">
        <v>72</v>
      </c>
      <c r="B65" s="224"/>
      <c r="C65" s="225"/>
      <c r="D65" s="224"/>
      <c r="E65" s="224"/>
      <c r="F65" s="224"/>
      <c r="G65" s="224"/>
      <c r="H65" s="224"/>
      <c r="I65" s="224"/>
      <c r="J65" s="224"/>
    </row>
    <row r="66" spans="1:10" x14ac:dyDescent="0.25">
      <c r="A66" s="12"/>
      <c r="B66" s="24"/>
      <c r="C66" s="211" t="s">
        <v>64</v>
      </c>
      <c r="D66" s="15" t="str">
        <f>Inputs!C$4</f>
        <v>2018/19</v>
      </c>
      <c r="E66" s="15" t="str">
        <f>Inputs!D$4</f>
        <v>2019/20</v>
      </c>
      <c r="F66" s="15" t="str">
        <f>Inputs!E$4</f>
        <v>2020/21</v>
      </c>
      <c r="G66" s="15" t="str">
        <f>Inputs!F$4</f>
        <v>2021/22</v>
      </c>
      <c r="H66" s="15" t="str">
        <f>Inputs!G$4</f>
        <v>2022/23</v>
      </c>
      <c r="I66" s="15" t="str">
        <f>Inputs!H$4</f>
        <v>2023/24</v>
      </c>
      <c r="J66" s="15" t="str">
        <f>Inputs!I$4</f>
        <v>2024/25</v>
      </c>
    </row>
    <row r="67" spans="1:10" x14ac:dyDescent="0.25">
      <c r="A67" s="18" t="s">
        <v>46</v>
      </c>
      <c r="B67" s="110"/>
      <c r="C67" s="110">
        <f>D13/D14</f>
        <v>8.8495182520729909E-2</v>
      </c>
      <c r="D67" s="125"/>
      <c r="E67" s="108"/>
      <c r="F67" s="108"/>
      <c r="G67" s="108"/>
      <c r="H67" s="108"/>
      <c r="I67" s="108"/>
      <c r="J67" s="108"/>
    </row>
    <row r="68" spans="1:10" x14ac:dyDescent="0.25">
      <c r="A68" s="18" t="s">
        <v>49</v>
      </c>
      <c r="B68" s="108"/>
      <c r="C68" s="108"/>
      <c r="D68" s="329">
        <f>D14</f>
        <v>134591.63086295308</v>
      </c>
      <c r="E68" s="271">
        <f t="shared" ref="E68:J68" si="30">D71</f>
        <v>139056.58558397341</v>
      </c>
      <c r="F68" s="102">
        <f t="shared" si="30"/>
        <v>148380.05499477388</v>
      </c>
      <c r="G68" s="102">
        <f t="shared" si="30"/>
        <v>153299.44907136762</v>
      </c>
      <c r="H68" s="102">
        <f t="shared" si="30"/>
        <v>157674.67958847355</v>
      </c>
      <c r="I68" s="102">
        <f t="shared" si="30"/>
        <v>161517.98915845741</v>
      </c>
      <c r="J68" s="102">
        <f t="shared" si="30"/>
        <v>162935.26672972855</v>
      </c>
    </row>
    <row r="69" spans="1:10" x14ac:dyDescent="0.25">
      <c r="A69" s="18" t="s">
        <v>84</v>
      </c>
      <c r="B69" s="108"/>
      <c r="C69" s="108"/>
      <c r="D69" s="328">
        <f>D13</f>
        <v>11910.710938979737</v>
      </c>
      <c r="E69" s="271">
        <f t="shared" ref="E69:J69" si="31">E68*$C67</f>
        <v>12305.837921963226</v>
      </c>
      <c r="F69" s="102">
        <f t="shared" si="31"/>
        <v>13130.920049198456</v>
      </c>
      <c r="G69" s="102">
        <f t="shared" si="31"/>
        <v>13566.262725898017</v>
      </c>
      <c r="H69" s="102">
        <f t="shared" si="31"/>
        <v>13953.449549079573</v>
      </c>
      <c r="I69" s="102">
        <f t="shared" si="31"/>
        <v>14293.563930958962</v>
      </c>
      <c r="J69" s="102">
        <f t="shared" si="31"/>
        <v>14418.986168311139</v>
      </c>
    </row>
    <row r="70" spans="1:10" x14ac:dyDescent="0.25">
      <c r="A70" s="39" t="s">
        <v>32</v>
      </c>
      <c r="B70" s="108"/>
      <c r="C70" s="108"/>
      <c r="D70" s="102">
        <f t="shared" ref="D70:J70" si="32">D7</f>
        <v>16375.665660000061</v>
      </c>
      <c r="E70" s="102">
        <f t="shared" si="32"/>
        <v>21629.30733276367</v>
      </c>
      <c r="F70" s="102">
        <f t="shared" si="32"/>
        <v>18050.3141257922</v>
      </c>
      <c r="G70" s="102">
        <f t="shared" si="32"/>
        <v>17941.493243003944</v>
      </c>
      <c r="H70" s="102">
        <f t="shared" si="32"/>
        <v>17796.759119063441</v>
      </c>
      <c r="I70" s="102">
        <f t="shared" si="32"/>
        <v>15710.84150223012</v>
      </c>
      <c r="J70" s="102">
        <f t="shared" si="32"/>
        <v>14722.518947443514</v>
      </c>
    </row>
    <row r="71" spans="1:10" x14ac:dyDescent="0.25">
      <c r="A71" s="105" t="s">
        <v>39</v>
      </c>
      <c r="B71" s="108"/>
      <c r="C71" s="108"/>
      <c r="D71" s="102">
        <f t="shared" ref="D71:J71" si="33">D68-D69+D70</f>
        <v>139056.58558397341</v>
      </c>
      <c r="E71" s="102">
        <f t="shared" si="33"/>
        <v>148380.05499477388</v>
      </c>
      <c r="F71" s="102">
        <f t="shared" si="33"/>
        <v>153299.44907136762</v>
      </c>
      <c r="G71" s="102">
        <f t="shared" si="33"/>
        <v>157674.67958847355</v>
      </c>
      <c r="H71" s="102">
        <f t="shared" si="33"/>
        <v>161517.98915845741</v>
      </c>
      <c r="I71" s="102">
        <f t="shared" si="33"/>
        <v>162935.26672972855</v>
      </c>
      <c r="J71" s="102">
        <f t="shared" si="33"/>
        <v>163238.79950886092</v>
      </c>
    </row>
    <row r="72" spans="1:10" ht="35.1" customHeight="1" x14ac:dyDescent="0.35">
      <c r="A72" s="223" t="s">
        <v>70</v>
      </c>
      <c r="B72" s="224"/>
      <c r="C72" s="225"/>
      <c r="D72" s="224"/>
      <c r="E72" s="224"/>
      <c r="F72" s="224"/>
      <c r="G72" s="224"/>
      <c r="H72" s="224"/>
      <c r="I72" s="224"/>
      <c r="J72" s="224"/>
    </row>
    <row r="73" spans="1:10" x14ac:dyDescent="0.25">
      <c r="A73" s="12"/>
      <c r="B73" s="15"/>
      <c r="C73" s="211" t="s">
        <v>64</v>
      </c>
      <c r="D73" s="15" t="str">
        <f>Inputs!C$4</f>
        <v>2018/19</v>
      </c>
      <c r="E73" s="15" t="str">
        <f>Inputs!D$4</f>
        <v>2019/20</v>
      </c>
      <c r="F73" s="15" t="str">
        <f>Inputs!E$4</f>
        <v>2020/21</v>
      </c>
      <c r="G73" s="15" t="str">
        <f>Inputs!F$4</f>
        <v>2021/22</v>
      </c>
      <c r="H73" s="15" t="str">
        <f>Inputs!G$4</f>
        <v>2022/23</v>
      </c>
      <c r="I73" s="15" t="str">
        <f>Inputs!H$4</f>
        <v>2023/24</v>
      </c>
      <c r="J73" s="15" t="str">
        <f>Inputs!I$4</f>
        <v>2024/25</v>
      </c>
    </row>
    <row r="74" spans="1:10" x14ac:dyDescent="0.25">
      <c r="A74" s="18" t="s">
        <v>146</v>
      </c>
      <c r="B74" s="108"/>
      <c r="C74" s="108"/>
      <c r="D74" s="102">
        <f t="shared" ref="D74:J74" si="34">D57+D62</f>
        <v>8731.3741433898904</v>
      </c>
      <c r="E74" s="102">
        <f t="shared" si="34"/>
        <v>9421.0266524290037</v>
      </c>
      <c r="F74" s="102">
        <f t="shared" si="34"/>
        <v>9869.7078393597003</v>
      </c>
      <c r="G74" s="102">
        <f t="shared" si="34"/>
        <v>10234.428329846336</v>
      </c>
      <c r="H74" s="102">
        <f t="shared" si="34"/>
        <v>10593.765683055219</v>
      </c>
      <c r="I74" s="102">
        <f t="shared" si="34"/>
        <v>10946.621877866579</v>
      </c>
      <c r="J74" s="102">
        <f t="shared" si="34"/>
        <v>11248.557032232737</v>
      </c>
    </row>
    <row r="75" spans="1:10" x14ac:dyDescent="0.25">
      <c r="A75" s="39" t="s">
        <v>84</v>
      </c>
      <c r="B75" s="108"/>
      <c r="C75" s="108"/>
      <c r="D75" s="102">
        <f t="shared" ref="D75:J75" si="35">D69</f>
        <v>11910.710938979737</v>
      </c>
      <c r="E75" s="102">
        <f t="shared" si="35"/>
        <v>12305.837921963226</v>
      </c>
      <c r="F75" s="102">
        <f t="shared" si="35"/>
        <v>13130.920049198456</v>
      </c>
      <c r="G75" s="102">
        <f t="shared" si="35"/>
        <v>13566.262725898017</v>
      </c>
      <c r="H75" s="102">
        <f t="shared" si="35"/>
        <v>13953.449549079573</v>
      </c>
      <c r="I75" s="102">
        <f t="shared" si="35"/>
        <v>14293.563930958962</v>
      </c>
      <c r="J75" s="102">
        <f t="shared" si="35"/>
        <v>14418.986168311139</v>
      </c>
    </row>
    <row r="76" spans="1:10" x14ac:dyDescent="0.25">
      <c r="A76" s="105" t="s">
        <v>70</v>
      </c>
      <c r="B76" s="146"/>
      <c r="C76" s="146"/>
      <c r="D76" s="102">
        <f t="shared" ref="D76:J76" si="36">D74-D75</f>
        <v>-3179.3367955898466</v>
      </c>
      <c r="E76" s="102">
        <f t="shared" si="36"/>
        <v>-2884.8112695342224</v>
      </c>
      <c r="F76" s="102">
        <f t="shared" si="36"/>
        <v>-3261.2122098387554</v>
      </c>
      <c r="G76" s="102">
        <f t="shared" si="36"/>
        <v>-3331.8343960516813</v>
      </c>
      <c r="H76" s="102">
        <f t="shared" si="36"/>
        <v>-3359.6838660243538</v>
      </c>
      <c r="I76" s="102">
        <f t="shared" si="36"/>
        <v>-3346.9420530923835</v>
      </c>
      <c r="J76" s="102">
        <f t="shared" si="36"/>
        <v>-3170.4291360784027</v>
      </c>
    </row>
    <row r="77" spans="1:10" ht="35.1" customHeight="1" x14ac:dyDescent="0.35">
      <c r="A77" s="228" t="s">
        <v>15</v>
      </c>
      <c r="B77" s="229"/>
      <c r="C77" s="230"/>
      <c r="D77" s="224"/>
      <c r="E77" s="229"/>
      <c r="F77" s="229"/>
      <c r="G77" s="229"/>
      <c r="H77" s="229"/>
      <c r="I77" s="229"/>
      <c r="J77" s="229"/>
    </row>
    <row r="78" spans="1:10" x14ac:dyDescent="0.25">
      <c r="A78" s="18" t="s">
        <v>145</v>
      </c>
      <c r="B78" s="102"/>
      <c r="C78" s="102"/>
      <c r="D78" s="328">
        <f>D9</f>
        <v>2142.610348679998</v>
      </c>
      <c r="E78" s="271">
        <f t="shared" ref="E78:J78" si="37">D78</f>
        <v>2142.610348679998</v>
      </c>
      <c r="F78" s="102">
        <f t="shared" si="37"/>
        <v>2142.610348679998</v>
      </c>
      <c r="G78" s="102">
        <f t="shared" si="37"/>
        <v>2142.610348679998</v>
      </c>
      <c r="H78" s="102">
        <f t="shared" si="37"/>
        <v>2142.610348679998</v>
      </c>
      <c r="I78" s="102">
        <f t="shared" si="37"/>
        <v>2142.610348679998</v>
      </c>
      <c r="J78" s="102">
        <f t="shared" si="37"/>
        <v>2142.610348679998</v>
      </c>
    </row>
    <row r="79" spans="1:10" x14ac:dyDescent="0.25">
      <c r="A79" s="18" t="s">
        <v>109</v>
      </c>
      <c r="B79" s="102"/>
      <c r="C79" s="102"/>
      <c r="D79" s="102">
        <f t="shared" ref="D79:J79" si="38">(D21*$D$17*$D$16+D20)/(1+$D$16)^0.5</f>
        <v>2982.8340304621006</v>
      </c>
      <c r="E79" s="102">
        <f t="shared" si="38"/>
        <v>3074.6847574967628</v>
      </c>
      <c r="F79" s="102">
        <f t="shared" si="38"/>
        <v>3237.1684217173583</v>
      </c>
      <c r="G79" s="102">
        <f t="shared" si="38"/>
        <v>3357.1282280409723</v>
      </c>
      <c r="H79" s="102">
        <f t="shared" si="38"/>
        <v>3474.4429831461384</v>
      </c>
      <c r="I79" s="102">
        <f t="shared" si="38"/>
        <v>3585.14295066864</v>
      </c>
      <c r="J79" s="102">
        <f t="shared" si="38"/>
        <v>3665.6887302775194</v>
      </c>
    </row>
    <row r="80" spans="1:10" x14ac:dyDescent="0.25">
      <c r="A80" s="39" t="s">
        <v>108</v>
      </c>
      <c r="B80" s="102"/>
      <c r="C80" s="102"/>
      <c r="D80" s="102">
        <f t="shared" ref="D80:J80" si="39">D19-D74</f>
        <v>798.24889438996252</v>
      </c>
      <c r="E80" s="102">
        <f t="shared" si="39"/>
        <v>818.76302245341321</v>
      </c>
      <c r="F80" s="102">
        <f t="shared" si="39"/>
        <v>998.83265854258025</v>
      </c>
      <c r="G80" s="102">
        <f t="shared" si="39"/>
        <v>1212.6238606231709</v>
      </c>
      <c r="H80" s="102">
        <f t="shared" si="39"/>
        <v>1449.882274520809</v>
      </c>
      <c r="I80" s="102">
        <f t="shared" si="39"/>
        <v>1699.7755706756634</v>
      </c>
      <c r="J80" s="102">
        <f t="shared" si="39"/>
        <v>1962.4820456144007</v>
      </c>
    </row>
    <row r="81" spans="1:10" x14ac:dyDescent="0.25">
      <c r="A81" s="105" t="s">
        <v>16</v>
      </c>
      <c r="B81" s="102"/>
      <c r="C81" s="102"/>
      <c r="D81" s="102">
        <f t="shared" ref="D81:J81" si="40">D78+D80-D79</f>
        <v>-41.974787392140115</v>
      </c>
      <c r="E81" s="102">
        <f t="shared" si="40"/>
        <v>-113.31138636335163</v>
      </c>
      <c r="F81" s="102">
        <f t="shared" si="40"/>
        <v>-95.725414494780125</v>
      </c>
      <c r="G81" s="102">
        <f t="shared" si="40"/>
        <v>-1.8940187378034352</v>
      </c>
      <c r="H81" s="102">
        <f t="shared" si="40"/>
        <v>118.04964005466854</v>
      </c>
      <c r="I81" s="102">
        <f t="shared" si="40"/>
        <v>257.2429686870214</v>
      </c>
      <c r="J81" s="102">
        <f t="shared" si="40"/>
        <v>439.4036640168797</v>
      </c>
    </row>
    <row r="82" spans="1:10" x14ac:dyDescent="0.25">
      <c r="A82" s="40"/>
      <c r="B82" s="40"/>
      <c r="C82" s="40"/>
      <c r="D82" s="40"/>
      <c r="E82" s="40"/>
      <c r="F82" s="40"/>
      <c r="G82" s="40"/>
      <c r="H82" s="40"/>
      <c r="I82" s="40"/>
      <c r="J82" s="40"/>
    </row>
    <row r="83" spans="1:10" ht="35.1" customHeight="1" x14ac:dyDescent="0.35">
      <c r="A83" s="57" t="s">
        <v>71</v>
      </c>
      <c r="B83" s="50"/>
      <c r="C83" s="51"/>
      <c r="D83" s="50"/>
      <c r="E83" s="50"/>
      <c r="F83" s="50"/>
      <c r="G83" s="50"/>
      <c r="H83" s="50"/>
      <c r="I83" s="50"/>
      <c r="J83" s="50"/>
    </row>
    <row r="84" spans="1:10" x14ac:dyDescent="0.25">
      <c r="A84" s="12"/>
      <c r="B84" s="13"/>
      <c r="C84" s="62" t="s">
        <v>64</v>
      </c>
      <c r="D84" s="24" t="str">
        <f>Inputs!C$4</f>
        <v>2018/19</v>
      </c>
      <c r="E84" s="13" t="str">
        <f>Inputs!D$4</f>
        <v>2019/20</v>
      </c>
      <c r="F84" s="13" t="str">
        <f>Inputs!E$4</f>
        <v>2020/21</v>
      </c>
      <c r="G84" s="13" t="str">
        <f>Inputs!F$4</f>
        <v>2021/22</v>
      </c>
      <c r="H84" s="13" t="str">
        <f>Inputs!G$4</f>
        <v>2022/23</v>
      </c>
      <c r="I84" s="13" t="str">
        <f>Inputs!H$4</f>
        <v>2023/24</v>
      </c>
      <c r="J84" s="13" t="str">
        <f>Inputs!I$4</f>
        <v>2024/25</v>
      </c>
    </row>
    <row r="85" spans="1:10" x14ac:dyDescent="0.25">
      <c r="A85" s="18" t="s">
        <v>90</v>
      </c>
      <c r="B85" s="204"/>
      <c r="C85" s="204"/>
      <c r="D85" s="320">
        <f>D15</f>
        <v>-12614.867288168751</v>
      </c>
      <c r="E85" s="272">
        <f t="shared" ref="E85:J85" si="41">D88</f>
        <v>-14105.012488564307</v>
      </c>
      <c r="F85" s="67">
        <f t="shared" si="41"/>
        <v>-15512.690541664289</v>
      </c>
      <c r="G85" s="67">
        <f t="shared" si="41"/>
        <v>-17025.76085804954</v>
      </c>
      <c r="H85" s="67">
        <f t="shared" si="41"/>
        <v>-18558.605386574411</v>
      </c>
      <c r="I85" s="67">
        <f t="shared" si="41"/>
        <v>-20099.247766691631</v>
      </c>
      <c r="J85" s="67">
        <f t="shared" si="41"/>
        <v>-21636.322439187898</v>
      </c>
    </row>
    <row r="86" spans="1:10" x14ac:dyDescent="0.25">
      <c r="A86" s="18" t="s">
        <v>70</v>
      </c>
      <c r="B86" s="146"/>
      <c r="C86" s="146"/>
      <c r="D86" s="67">
        <f t="shared" ref="D86:J86" si="42">D76</f>
        <v>-3179.3367955898466</v>
      </c>
      <c r="E86" s="67">
        <f t="shared" si="42"/>
        <v>-2884.8112695342224</v>
      </c>
      <c r="F86" s="67">
        <f t="shared" si="42"/>
        <v>-3261.2122098387554</v>
      </c>
      <c r="G86" s="67">
        <f t="shared" si="42"/>
        <v>-3331.8343960516813</v>
      </c>
      <c r="H86" s="67">
        <f t="shared" si="42"/>
        <v>-3359.6838660243538</v>
      </c>
      <c r="I86" s="67">
        <f t="shared" si="42"/>
        <v>-3346.9420530923835</v>
      </c>
      <c r="J86" s="67">
        <f t="shared" si="42"/>
        <v>-3170.4291360784027</v>
      </c>
    </row>
    <row r="87" spans="1:10" x14ac:dyDescent="0.25">
      <c r="A87" s="18" t="s">
        <v>145</v>
      </c>
      <c r="B87" s="146"/>
      <c r="C87" s="146"/>
      <c r="D87" s="78">
        <f t="shared" ref="D87:J87" si="43">D78</f>
        <v>2142.610348679998</v>
      </c>
      <c r="E87" s="78">
        <f t="shared" si="43"/>
        <v>2142.610348679998</v>
      </c>
      <c r="F87" s="78">
        <f t="shared" si="43"/>
        <v>2142.610348679998</v>
      </c>
      <c r="G87" s="78">
        <f t="shared" si="43"/>
        <v>2142.610348679998</v>
      </c>
      <c r="H87" s="78">
        <f t="shared" si="43"/>
        <v>2142.610348679998</v>
      </c>
      <c r="I87" s="78">
        <f t="shared" si="43"/>
        <v>2142.610348679998</v>
      </c>
      <c r="J87" s="78">
        <f t="shared" si="43"/>
        <v>2142.610348679998</v>
      </c>
    </row>
    <row r="88" spans="1:10" x14ac:dyDescent="0.25">
      <c r="A88" s="18" t="s">
        <v>110</v>
      </c>
      <c r="B88" s="146"/>
      <c r="C88" s="146"/>
      <c r="D88" s="102">
        <f t="shared" ref="D88:J88" si="44">D85+(D86-D87)*D6</f>
        <v>-14105.012488564307</v>
      </c>
      <c r="E88" s="102">
        <f t="shared" si="44"/>
        <v>-15512.690541664289</v>
      </c>
      <c r="F88" s="102">
        <f t="shared" si="44"/>
        <v>-17025.76085804954</v>
      </c>
      <c r="G88" s="102">
        <f t="shared" si="44"/>
        <v>-18558.605386574411</v>
      </c>
      <c r="H88" s="102">
        <f t="shared" si="44"/>
        <v>-20099.247766691631</v>
      </c>
      <c r="I88" s="102">
        <f t="shared" si="44"/>
        <v>-21636.322439187898</v>
      </c>
      <c r="J88" s="102">
        <f t="shared" si="44"/>
        <v>-23123.97349492025</v>
      </c>
    </row>
    <row r="89" spans="1:10" ht="39.950000000000003" customHeight="1" x14ac:dyDescent="0.35">
      <c r="A89" s="208" t="s">
        <v>81</v>
      </c>
      <c r="B89" s="40"/>
      <c r="C89" s="40"/>
      <c r="D89" s="231"/>
      <c r="E89" s="231"/>
      <c r="F89" s="40"/>
      <c r="G89" s="40"/>
      <c r="H89" s="40"/>
      <c r="I89" s="40"/>
      <c r="J89" s="40"/>
    </row>
    <row r="90" spans="1:10" x14ac:dyDescent="0.25">
      <c r="A90" s="14"/>
      <c r="B90" s="14"/>
      <c r="C90" s="211" t="s">
        <v>64</v>
      </c>
      <c r="D90" s="15" t="str">
        <f>Inputs!C$4</f>
        <v>2018/19</v>
      </c>
      <c r="E90" s="15" t="str">
        <f>Inputs!D$4</f>
        <v>2019/20</v>
      </c>
      <c r="F90" s="15" t="str">
        <f>Inputs!E$4</f>
        <v>2020/21</v>
      </c>
      <c r="G90" s="15" t="str">
        <f>Inputs!F$4</f>
        <v>2021/22</v>
      </c>
      <c r="H90" s="15" t="str">
        <f>Inputs!G$4</f>
        <v>2022/23</v>
      </c>
      <c r="I90" s="15" t="str">
        <f>Inputs!H$4</f>
        <v>2023/24</v>
      </c>
      <c r="J90" s="15" t="str">
        <f>Inputs!I$4</f>
        <v>2024/25</v>
      </c>
    </row>
    <row r="91" spans="1:10" x14ac:dyDescent="0.25">
      <c r="A91" s="182" t="s">
        <v>19</v>
      </c>
      <c r="B91" s="108"/>
      <c r="C91" s="108"/>
      <c r="D91" s="102">
        <f t="shared" ref="D91:J91" si="45">D57</f>
        <v>0</v>
      </c>
      <c r="E91" s="102">
        <f t="shared" si="45"/>
        <v>0</v>
      </c>
      <c r="F91" s="102">
        <f t="shared" si="45"/>
        <v>491.5751666537198</v>
      </c>
      <c r="G91" s="102">
        <f t="shared" si="45"/>
        <v>901.8095786035426</v>
      </c>
      <c r="H91" s="102">
        <f t="shared" si="45"/>
        <v>1309.5707886718142</v>
      </c>
      <c r="I91" s="102">
        <f t="shared" si="45"/>
        <v>1714.0425868323466</v>
      </c>
      <c r="J91" s="102">
        <f t="shared" si="45"/>
        <v>2071.1071664284859</v>
      </c>
    </row>
    <row r="92" spans="1:10" x14ac:dyDescent="0.25">
      <c r="A92" s="18" t="s">
        <v>90</v>
      </c>
      <c r="B92" s="108"/>
      <c r="C92" s="108"/>
      <c r="D92" s="102">
        <f t="shared" ref="D92:J92" si="46">D85</f>
        <v>-12614.867288168751</v>
      </c>
      <c r="E92" s="102">
        <f t="shared" si="46"/>
        <v>-14105.012488564307</v>
      </c>
      <c r="F92" s="102">
        <f t="shared" si="46"/>
        <v>-15512.690541664289</v>
      </c>
      <c r="G92" s="102">
        <f t="shared" si="46"/>
        <v>-17025.76085804954</v>
      </c>
      <c r="H92" s="102">
        <f t="shared" si="46"/>
        <v>-18558.605386574411</v>
      </c>
      <c r="I92" s="102">
        <f t="shared" si="46"/>
        <v>-20099.247766691631</v>
      </c>
      <c r="J92" s="102">
        <f t="shared" si="46"/>
        <v>-21636.322439187898</v>
      </c>
    </row>
    <row r="93" spans="1:10" x14ac:dyDescent="0.25">
      <c r="A93" s="39" t="s">
        <v>110</v>
      </c>
      <c r="B93" s="108"/>
      <c r="C93" s="108"/>
      <c r="D93" s="102">
        <f t="shared" ref="D93:J93" si="47">D88</f>
        <v>-14105.012488564307</v>
      </c>
      <c r="E93" s="102">
        <f t="shared" si="47"/>
        <v>-15512.690541664289</v>
      </c>
      <c r="F93" s="102">
        <f t="shared" si="47"/>
        <v>-17025.76085804954</v>
      </c>
      <c r="G93" s="102">
        <f t="shared" si="47"/>
        <v>-18558.605386574411</v>
      </c>
      <c r="H93" s="102">
        <f t="shared" si="47"/>
        <v>-20099.247766691631</v>
      </c>
      <c r="I93" s="102">
        <f t="shared" si="47"/>
        <v>-21636.322439187898</v>
      </c>
      <c r="J93" s="102">
        <f t="shared" si="47"/>
        <v>-23123.97349492025</v>
      </c>
    </row>
    <row r="94" spans="1:10" x14ac:dyDescent="0.25">
      <c r="A94" s="106" t="s">
        <v>16</v>
      </c>
      <c r="B94" s="108"/>
      <c r="C94" s="108"/>
      <c r="D94" s="102">
        <f t="shared" ref="D94:J94" si="48">D81</f>
        <v>-41.974787392140115</v>
      </c>
      <c r="E94" s="102">
        <f t="shared" si="48"/>
        <v>-113.31138636335163</v>
      </c>
      <c r="F94" s="102">
        <f t="shared" si="48"/>
        <v>-95.725414494780125</v>
      </c>
      <c r="G94" s="102">
        <f t="shared" si="48"/>
        <v>-1.8940187378034352</v>
      </c>
      <c r="H94" s="102">
        <f t="shared" si="48"/>
        <v>118.04964005466854</v>
      </c>
      <c r="I94" s="102">
        <f t="shared" si="48"/>
        <v>257.2429686870214</v>
      </c>
      <c r="J94" s="102">
        <f t="shared" si="48"/>
        <v>439.4036640168797</v>
      </c>
    </row>
    <row r="95" spans="1:10" x14ac:dyDescent="0.25">
      <c r="A95" s="39" t="s">
        <v>147</v>
      </c>
      <c r="B95" s="108"/>
      <c r="C95" s="108"/>
      <c r="D95" s="102">
        <f>D27+D32+D37+D42+D47+D52+D60</f>
        <v>240111.30192480088</v>
      </c>
      <c r="E95" s="102">
        <f>E27+E32+E37+E42+E47+E52+E60</f>
        <v>246982.40618982769</v>
      </c>
      <c r="F95" s="102">
        <f>F27+F32+F37+F42+F47+F52+F60</f>
        <v>258109.06876496115</v>
      </c>
      <c r="G95" s="40"/>
      <c r="H95" s="40"/>
      <c r="I95" s="40"/>
      <c r="J95" s="40"/>
    </row>
    <row r="96" spans="1:10" x14ac:dyDescent="0.25">
      <c r="A96" s="39" t="s">
        <v>84</v>
      </c>
      <c r="B96" s="102"/>
      <c r="C96" s="102"/>
      <c r="D96" s="102">
        <f>D69</f>
        <v>11910.710938979737</v>
      </c>
      <c r="E96" s="102">
        <f>E69</f>
        <v>12305.837921963226</v>
      </c>
      <c r="F96" s="69"/>
    </row>
    <row r="97" spans="1:6" x14ac:dyDescent="0.25">
      <c r="A97" s="39" t="s">
        <v>49</v>
      </c>
      <c r="B97" s="102"/>
      <c r="C97" s="102"/>
      <c r="D97" s="102">
        <f>D68</f>
        <v>134591.63086295308</v>
      </c>
      <c r="E97" s="102">
        <f>E68</f>
        <v>139056.58558397341</v>
      </c>
      <c r="F97" s="316"/>
    </row>
    <row r="98" spans="1:6" x14ac:dyDescent="0.25">
      <c r="A98" s="39" t="s">
        <v>145</v>
      </c>
      <c r="B98" s="102"/>
      <c r="C98" s="102"/>
      <c r="D98" s="102">
        <f>D78</f>
        <v>2142.610348679998</v>
      </c>
      <c r="E98" s="102">
        <f>E78</f>
        <v>2142.610348679998</v>
      </c>
      <c r="F98" s="316"/>
    </row>
    <row r="99" spans="1:6" x14ac:dyDescent="0.25">
      <c r="A99" s="39" t="s">
        <v>115</v>
      </c>
      <c r="B99" s="102"/>
      <c r="C99" s="102"/>
      <c r="D99" s="102">
        <f>D85</f>
        <v>-12614.867288168751</v>
      </c>
      <c r="E99" s="102">
        <f>E85</f>
        <v>-14105.012488564307</v>
      </c>
      <c r="F99" s="316"/>
    </row>
    <row r="100" spans="1:6" x14ac:dyDescent="0.25">
      <c r="A100" s="39" t="s">
        <v>229</v>
      </c>
      <c r="B100" s="102"/>
      <c r="C100" s="102"/>
      <c r="D100" s="102">
        <f>D57+D62</f>
        <v>8731.3741433898904</v>
      </c>
      <c r="E100" s="102">
        <f>E57+E62</f>
        <v>9421.0266524290037</v>
      </c>
      <c r="F100" s="316"/>
    </row>
  </sheetData>
  <pageMargins left="0.23622047244094491" right="0.23622047244094491" top="0.74803149606299213" bottom="0.74803149606299213" header="0.31496062992125984" footer="0.31496062992125984"/>
  <pageSetup paperSize="9" scale="60" fitToHeight="0" orientation="portrait" r:id="rId1"/>
  <headerFooter>
    <oddHeader>&amp;R&amp;D &amp;T</oddHeader>
    <oddFooter>&amp;L&amp;F&amp;C&amp;A&amp;R&amp;P</oddFooter>
  </headerFooter>
  <rowBreaks count="1" manualBreakCount="1">
    <brk id="57" max="16383"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9ECFC-0752-478A-A718-D7939F456623}">
  <sheetPr codeName="Sheet7">
    <tabColor rgb="FF99988E"/>
    <pageSetUpPr fitToPage="1"/>
  </sheetPr>
  <dimension ref="A1:J57"/>
  <sheetViews>
    <sheetView showGridLines="0" view="pageBreakPreview" zoomScaleNormal="100" zoomScaleSheetLayoutView="100" workbookViewId="0">
      <selection activeCell="D7" sqref="D7"/>
    </sheetView>
  </sheetViews>
  <sheetFormatPr defaultColWidth="9.140625" defaultRowHeight="15" customHeight="1" x14ac:dyDescent="0.25"/>
  <cols>
    <col min="1" max="1" width="50.5703125" customWidth="1"/>
    <col min="2" max="2" width="12.5703125" customWidth="1"/>
    <col min="3" max="3" width="12" customWidth="1"/>
    <col min="4" max="5" width="10.5703125" customWidth="1"/>
    <col min="6" max="10" width="11.28515625" customWidth="1"/>
    <col min="11" max="11" width="2.7109375" customWidth="1"/>
  </cols>
  <sheetData>
    <row r="1" spans="1:10" ht="39.950000000000003" customHeight="1" x14ac:dyDescent="0.35">
      <c r="A1" s="55" t="s">
        <v>253</v>
      </c>
      <c r="J1" s="386" t="str">
        <f>EDB_Name</f>
        <v>EA Networks</v>
      </c>
    </row>
    <row r="2" spans="1:10" ht="20.100000000000001" customHeight="1" x14ac:dyDescent="0.25">
      <c r="A2" s="97" t="s">
        <v>141</v>
      </c>
      <c r="B2" s="98"/>
      <c r="C2" s="232"/>
    </row>
    <row r="3" spans="1:10" ht="39.950000000000003" customHeight="1" x14ac:dyDescent="0.35">
      <c r="A3" s="58" t="s">
        <v>0</v>
      </c>
      <c r="B3" s="233"/>
      <c r="C3" s="98"/>
    </row>
    <row r="4" spans="1:10" x14ac:dyDescent="0.25">
      <c r="A4" s="14"/>
      <c r="B4" s="234" t="s">
        <v>86</v>
      </c>
      <c r="C4" s="62" t="s">
        <v>64</v>
      </c>
      <c r="D4" s="15" t="str">
        <f>Inputs!C$4</f>
        <v>2018/19</v>
      </c>
      <c r="E4" s="15" t="str">
        <f>Inputs!D$4</f>
        <v>2019/20</v>
      </c>
      <c r="F4" s="15" t="str">
        <f>Inputs!E$4</f>
        <v>2020/21</v>
      </c>
      <c r="G4" s="15" t="str">
        <f>Inputs!F$4</f>
        <v>2021/22</v>
      </c>
      <c r="H4" s="15" t="str">
        <f>Inputs!G$4</f>
        <v>2022/23</v>
      </c>
      <c r="I4" s="15" t="str">
        <f>Inputs!H$4</f>
        <v>2023/24</v>
      </c>
      <c r="J4" s="15" t="str">
        <f>Inputs!I$4</f>
        <v>2024/25</v>
      </c>
    </row>
    <row r="5" spans="1:10" x14ac:dyDescent="0.25">
      <c r="A5" s="130" t="s">
        <v>83</v>
      </c>
      <c r="B5" s="99" t="s">
        <v>91</v>
      </c>
      <c r="C5" s="235"/>
      <c r="D5" s="236"/>
      <c r="E5" s="236"/>
      <c r="F5" s="65">
        <f>'EDB data'!D21</f>
        <v>1</v>
      </c>
      <c r="G5" s="65">
        <f>'EDB data'!E21</f>
        <v>2</v>
      </c>
      <c r="H5" s="65">
        <f>'EDB data'!F21</f>
        <v>3</v>
      </c>
      <c r="I5" s="65">
        <f>'EDB data'!G21</f>
        <v>4</v>
      </c>
      <c r="J5" s="65">
        <f>'EDB data'!H21</f>
        <v>5</v>
      </c>
    </row>
    <row r="6" spans="1:10" x14ac:dyDescent="0.25">
      <c r="A6" s="130" t="s">
        <v>8</v>
      </c>
      <c r="B6" s="99" t="s">
        <v>91</v>
      </c>
      <c r="C6" s="237"/>
      <c r="D6" s="213">
        <f>'EDB data'!B24</f>
        <v>0.28000000000000003</v>
      </c>
      <c r="E6" s="213">
        <f>'EDB data'!C24</f>
        <v>0.28000000000000003</v>
      </c>
      <c r="F6" s="213">
        <f>'EDB data'!D24</f>
        <v>0.28000000000000003</v>
      </c>
      <c r="G6" s="213">
        <f>'EDB data'!E24</f>
        <v>0.28000000000000003</v>
      </c>
      <c r="H6" s="213">
        <f>'EDB data'!F24</f>
        <v>0.28000000000000003</v>
      </c>
      <c r="I6" s="213">
        <f>'EDB data'!G24</f>
        <v>0.28000000000000003</v>
      </c>
      <c r="J6" s="213">
        <f>'EDB data'!H24</f>
        <v>0.28000000000000003</v>
      </c>
    </row>
    <row r="7" spans="1:10" x14ac:dyDescent="0.25">
      <c r="A7" s="130" t="s">
        <v>74</v>
      </c>
      <c r="B7" s="99" t="s">
        <v>91</v>
      </c>
      <c r="C7" s="189"/>
      <c r="D7" s="72">
        <f>'EDB data'!B35</f>
        <v>0</v>
      </c>
      <c r="E7" s="40"/>
      <c r="F7" s="40"/>
      <c r="G7" s="40"/>
      <c r="H7" s="40"/>
      <c r="I7" s="40"/>
      <c r="J7" s="127"/>
    </row>
    <row r="8" spans="1:10" x14ac:dyDescent="0.25">
      <c r="A8" s="130" t="s">
        <v>32</v>
      </c>
      <c r="B8" s="99" t="s">
        <v>91</v>
      </c>
      <c r="C8" s="238"/>
      <c r="D8" s="72">
        <f>'EDB data'!$B48</f>
        <v>16375.665660000061</v>
      </c>
      <c r="E8" s="276">
        <f>'EDB data'!$B49</f>
        <v>21629.30733276367</v>
      </c>
      <c r="F8" s="276">
        <f>'EDB data'!$B50</f>
        <v>18050.3141257922</v>
      </c>
      <c r="G8" s="276">
        <f>'EDB data'!$B51</f>
        <v>17941.493243003944</v>
      </c>
      <c r="H8" s="276">
        <f>'EDB data'!$B52</f>
        <v>17796.759119063441</v>
      </c>
      <c r="I8" s="277">
        <f>'EDB data'!$B53</f>
        <v>15710.84150223012</v>
      </c>
      <c r="J8" s="274">
        <f>'EDB data'!$B54</f>
        <v>14722.518947443514</v>
      </c>
    </row>
    <row r="9" spans="1:10" x14ac:dyDescent="0.25">
      <c r="A9" s="130" t="s">
        <v>55</v>
      </c>
      <c r="B9" s="99" t="s">
        <v>91</v>
      </c>
      <c r="C9" s="189"/>
      <c r="D9" s="100"/>
      <c r="E9" s="274"/>
      <c r="F9" s="274">
        <f>'EDB data'!$B41</f>
        <v>11823.138001241525</v>
      </c>
      <c r="G9" s="274">
        <f>'EDB data'!$B42</f>
        <v>12215.64195402153</v>
      </c>
      <c r="H9" s="274">
        <f>'EDB data'!$B43</f>
        <v>12625.159114988157</v>
      </c>
      <c r="I9" s="275">
        <f>'EDB data'!$B44</f>
        <v>13063.733466005098</v>
      </c>
      <c r="J9" s="274">
        <f>'EDB data'!$B45</f>
        <v>13485.875623804186</v>
      </c>
    </row>
    <row r="10" spans="1:10" x14ac:dyDescent="0.25">
      <c r="A10" s="130" t="s">
        <v>188</v>
      </c>
      <c r="B10" s="99" t="s">
        <v>91</v>
      </c>
      <c r="C10" s="111">
        <f>WACC</f>
        <v>4.5699999999999998E-2</v>
      </c>
      <c r="D10" s="217"/>
      <c r="E10" s="217"/>
      <c r="F10" s="217"/>
      <c r="G10" s="217"/>
      <c r="H10" s="217"/>
      <c r="I10" s="217"/>
      <c r="J10" s="217"/>
    </row>
    <row r="11" spans="1:10" ht="18" x14ac:dyDescent="0.35">
      <c r="A11" s="9" t="s">
        <v>217</v>
      </c>
      <c r="B11" s="99" t="s">
        <v>144</v>
      </c>
      <c r="C11" s="101">
        <f>TIMING!C23</f>
        <v>1.0225321432719434</v>
      </c>
    </row>
    <row r="12" spans="1:10" ht="18" x14ac:dyDescent="0.35">
      <c r="A12" s="9" t="s">
        <v>218</v>
      </c>
      <c r="B12" s="99" t="s">
        <v>144</v>
      </c>
      <c r="C12" s="101">
        <f>TIMING!C24</f>
        <v>1.0225321432719434</v>
      </c>
    </row>
    <row r="13" spans="1:10" ht="18" x14ac:dyDescent="0.35">
      <c r="A13" s="9" t="s">
        <v>219</v>
      </c>
      <c r="B13" s="99" t="s">
        <v>144</v>
      </c>
      <c r="C13" s="101">
        <f>TIMING!C25</f>
        <v>1.0225321432719434</v>
      </c>
    </row>
    <row r="14" spans="1:10" ht="18" x14ac:dyDescent="0.35">
      <c r="A14" s="9" t="s">
        <v>20</v>
      </c>
      <c r="B14" s="99" t="s">
        <v>144</v>
      </c>
      <c r="C14" s="101">
        <f>TIMING!C26</f>
        <v>1.0182846181695255</v>
      </c>
      <c r="D14" s="129"/>
      <c r="E14" s="129"/>
      <c r="F14" s="129"/>
      <c r="G14" s="129"/>
      <c r="H14" s="129"/>
      <c r="I14" s="129"/>
      <c r="J14" s="129"/>
    </row>
    <row r="15" spans="1:10" x14ac:dyDescent="0.25">
      <c r="A15" s="130" t="s">
        <v>80</v>
      </c>
      <c r="B15" s="99" t="s">
        <v>87</v>
      </c>
      <c r="C15" s="236"/>
      <c r="D15" s="100">
        <f>RAB!D92</f>
        <v>259359.00095871449</v>
      </c>
      <c r="E15" s="100">
        <f>RAB!E92</f>
        <v>268447.16463339521</v>
      </c>
      <c r="F15" s="100">
        <f>RAB!F92</f>
        <v>283295.71487525577</v>
      </c>
      <c r="G15" s="100">
        <f>RAB!G92</f>
        <v>294732.02536669734</v>
      </c>
      <c r="H15" s="100">
        <f>RAB!H92</f>
        <v>305969.30779541336</v>
      </c>
      <c r="I15" s="100">
        <f>RAB!I92</f>
        <v>316667.2037487257</v>
      </c>
      <c r="J15" s="100">
        <f>RAB!J92</f>
        <v>324867.13609531551</v>
      </c>
    </row>
    <row r="16" spans="1:10" x14ac:dyDescent="0.25">
      <c r="A16" s="130" t="s">
        <v>44</v>
      </c>
      <c r="B16" s="99" t="s">
        <v>87</v>
      </c>
      <c r="C16" s="236"/>
      <c r="D16" s="100"/>
      <c r="E16" s="100"/>
      <c r="F16" s="100">
        <f>RAB!F93</f>
        <v>5356.7057127517255</v>
      </c>
      <c r="G16" s="100">
        <f>RAB!G93</f>
        <v>5867.0536023655632</v>
      </c>
      <c r="H16" s="100">
        <f>RAB!H93</f>
        <v>6091.4812625326585</v>
      </c>
      <c r="I16" s="100">
        <f>RAB!I93</f>
        <v>6305.1186930238291</v>
      </c>
      <c r="J16" s="100">
        <f>RAB!J93</f>
        <v>6468.7943243680984</v>
      </c>
    </row>
    <row r="17" spans="1:10" x14ac:dyDescent="0.25">
      <c r="A17" s="130" t="s">
        <v>43</v>
      </c>
      <c r="B17" s="99" t="s">
        <v>87</v>
      </c>
      <c r="C17" s="236"/>
      <c r="D17" s="100"/>
      <c r="E17" s="100"/>
      <c r="F17" s="100">
        <f>RAB!F91</f>
        <v>10868.540497902281</v>
      </c>
      <c r="G17" s="100">
        <f>RAB!G91</f>
        <v>11447.052190469507</v>
      </c>
      <c r="H17" s="100">
        <f>RAB!H91</f>
        <v>12043.647957576028</v>
      </c>
      <c r="I17" s="100">
        <f>RAB!I91</f>
        <v>12646.397448542242</v>
      </c>
      <c r="J17" s="100">
        <f>RAB!J91</f>
        <v>13211.039077847137</v>
      </c>
    </row>
    <row r="18" spans="1:10" x14ac:dyDescent="0.25">
      <c r="A18" s="130" t="s">
        <v>90</v>
      </c>
      <c r="B18" s="99" t="s">
        <v>88</v>
      </c>
      <c r="C18" s="236"/>
      <c r="D18" s="100">
        <f>TAX!D92</f>
        <v>-12614.867288168751</v>
      </c>
      <c r="E18" s="100">
        <f>TAX!E92</f>
        <v>-14105.012488564307</v>
      </c>
      <c r="F18" s="100">
        <f>TAX!F92</f>
        <v>-15512.690541664289</v>
      </c>
      <c r="G18" s="100">
        <f>TAX!G92</f>
        <v>-17025.76085804954</v>
      </c>
      <c r="H18" s="100">
        <f>TAX!H92</f>
        <v>-18558.605386574411</v>
      </c>
      <c r="I18" s="100">
        <f>TAX!I92</f>
        <v>-20099.247766691631</v>
      </c>
      <c r="J18" s="100">
        <f>TAX!J92</f>
        <v>-21636.322439187898</v>
      </c>
    </row>
    <row r="19" spans="1:10" x14ac:dyDescent="0.25">
      <c r="A19" s="130" t="s">
        <v>110</v>
      </c>
      <c r="B19" s="99" t="s">
        <v>88</v>
      </c>
      <c r="C19" s="236"/>
      <c r="D19" s="100"/>
      <c r="E19" s="100"/>
      <c r="F19" s="100">
        <f>TAX!F93</f>
        <v>-17025.76085804954</v>
      </c>
      <c r="G19" s="100">
        <f>TAX!G93</f>
        <v>-18558.605386574411</v>
      </c>
      <c r="H19" s="100">
        <f>TAX!H93</f>
        <v>-20099.247766691631</v>
      </c>
      <c r="I19" s="100">
        <f>TAX!I93</f>
        <v>-21636.322439187898</v>
      </c>
      <c r="J19" s="100">
        <f>TAX!J93</f>
        <v>-23123.97349492025</v>
      </c>
    </row>
    <row r="20" spans="1:10" x14ac:dyDescent="0.25">
      <c r="A20" s="130" t="s">
        <v>16</v>
      </c>
      <c r="B20" s="99" t="s">
        <v>88</v>
      </c>
      <c r="C20" s="236"/>
      <c r="D20" s="100"/>
      <c r="E20" s="100"/>
      <c r="F20" s="100">
        <f>TAX!F94</f>
        <v>-95.725414494780125</v>
      </c>
      <c r="G20" s="100">
        <f>TAX!G94</f>
        <v>-1.8940187378034352</v>
      </c>
      <c r="H20" s="100">
        <f>TAX!H94</f>
        <v>118.04964005466854</v>
      </c>
      <c r="I20" s="100">
        <f>TAX!I94</f>
        <v>257.2429686870214</v>
      </c>
      <c r="J20" s="100">
        <f>TAX!J94</f>
        <v>439.4036640168797</v>
      </c>
    </row>
    <row r="21" spans="1:10" ht="39.950000000000003" customHeight="1" x14ac:dyDescent="0.35">
      <c r="A21" s="156" t="s">
        <v>1</v>
      </c>
      <c r="B21" s="40"/>
      <c r="C21" s="40"/>
      <c r="D21" s="40"/>
      <c r="E21" s="40"/>
      <c r="F21" s="40"/>
      <c r="G21" s="40"/>
      <c r="H21" s="40"/>
      <c r="I21" s="40"/>
      <c r="J21" s="40"/>
    </row>
    <row r="22" spans="1:10" ht="35.1" customHeight="1" x14ac:dyDescent="0.35">
      <c r="A22" s="57" t="s">
        <v>74</v>
      </c>
      <c r="B22" s="50"/>
      <c r="C22" s="51"/>
      <c r="D22" s="50"/>
      <c r="E22" s="50"/>
      <c r="F22" s="50"/>
      <c r="G22" s="50"/>
      <c r="H22" s="50"/>
      <c r="I22" s="50"/>
      <c r="J22" s="50"/>
    </row>
    <row r="23" spans="1:10" x14ac:dyDescent="0.25">
      <c r="A23" s="14"/>
      <c r="B23" s="14"/>
      <c r="C23" s="15"/>
      <c r="D23" s="15" t="str">
        <f>Inputs!C$4</f>
        <v>2018/19</v>
      </c>
      <c r="E23" s="15" t="str">
        <f>Inputs!D$4</f>
        <v>2019/20</v>
      </c>
      <c r="F23" s="15" t="str">
        <f>Inputs!E$4</f>
        <v>2020/21</v>
      </c>
      <c r="G23" s="15" t="str">
        <f>Inputs!F$4</f>
        <v>2021/22</v>
      </c>
      <c r="H23" s="15" t="str">
        <f>Inputs!G$4</f>
        <v>2022/23</v>
      </c>
      <c r="I23" s="15" t="str">
        <f>Inputs!H$4</f>
        <v>2023/24</v>
      </c>
      <c r="J23" s="15" t="str">
        <f>Inputs!I$4</f>
        <v>2024/25</v>
      </c>
    </row>
    <row r="24" spans="1:10" x14ac:dyDescent="0.25">
      <c r="A24" s="130" t="s">
        <v>47</v>
      </c>
      <c r="B24" s="130"/>
      <c r="C24" s="108"/>
      <c r="D24" s="240">
        <f t="shared" ref="D24:J24" si="0">D15/$D$15</f>
        <v>1</v>
      </c>
      <c r="E24" s="239">
        <f t="shared" si="0"/>
        <v>1.0350408647515086</v>
      </c>
      <c r="F24" s="239">
        <f t="shared" si="0"/>
        <v>1.0922918187842325</v>
      </c>
      <c r="G24" s="239">
        <f t="shared" si="0"/>
        <v>1.1363863381537842</v>
      </c>
      <c r="H24" s="239">
        <f t="shared" si="0"/>
        <v>1.1797134730794188</v>
      </c>
      <c r="I24" s="239">
        <f t="shared" si="0"/>
        <v>1.2209609174085834</v>
      </c>
      <c r="J24" s="239">
        <f t="shared" si="0"/>
        <v>1.2525770645878944</v>
      </c>
    </row>
    <row r="25" spans="1:10" x14ac:dyDescent="0.25">
      <c r="A25" s="106" t="s">
        <v>74</v>
      </c>
      <c r="B25" s="106"/>
      <c r="C25" s="108"/>
      <c r="D25" s="328">
        <f>IF(D7&gt;0,D7,0)</f>
        <v>0</v>
      </c>
      <c r="E25" s="271">
        <f t="shared" ref="E25:J25" si="1">$D25*E24</f>
        <v>0</v>
      </c>
      <c r="F25" s="102">
        <f>$D25*F24</f>
        <v>0</v>
      </c>
      <c r="G25" s="102">
        <f t="shared" si="1"/>
        <v>0</v>
      </c>
      <c r="H25" s="102">
        <f t="shared" si="1"/>
        <v>0</v>
      </c>
      <c r="I25" s="102">
        <f t="shared" si="1"/>
        <v>0</v>
      </c>
      <c r="J25" s="102">
        <f t="shared" si="1"/>
        <v>0</v>
      </c>
    </row>
    <row r="26" spans="1:10" ht="35.1" customHeight="1" x14ac:dyDescent="0.35">
      <c r="A26" s="223" t="s">
        <v>58</v>
      </c>
      <c r="B26" s="224"/>
      <c r="C26" s="225"/>
      <c r="D26" s="224"/>
      <c r="E26" s="224"/>
      <c r="F26" s="224"/>
      <c r="G26" s="224"/>
      <c r="H26" s="224"/>
      <c r="I26" s="224"/>
      <c r="J26" s="224"/>
    </row>
    <row r="27" spans="1:10" x14ac:dyDescent="0.25">
      <c r="A27" s="14"/>
      <c r="B27" s="14"/>
      <c r="C27" s="15"/>
      <c r="D27" s="15" t="str">
        <f>Inputs!C$4</f>
        <v>2018/19</v>
      </c>
      <c r="E27" s="15" t="str">
        <f>Inputs!D$4</f>
        <v>2019/20</v>
      </c>
      <c r="F27" s="15" t="str">
        <f>Inputs!E$4</f>
        <v>2020/21</v>
      </c>
      <c r="G27" s="15" t="str">
        <f>Inputs!F$4</f>
        <v>2021/22</v>
      </c>
      <c r="H27" s="15" t="str">
        <f>Inputs!G$4</f>
        <v>2022/23</v>
      </c>
      <c r="I27" s="15" t="str">
        <f>Inputs!H$4</f>
        <v>2023/24</v>
      </c>
      <c r="J27" s="15" t="str">
        <f>Inputs!I$4</f>
        <v>2024/25</v>
      </c>
    </row>
    <row r="28" spans="1:10" x14ac:dyDescent="0.25">
      <c r="A28" s="106" t="s">
        <v>34</v>
      </c>
      <c r="B28" s="106"/>
      <c r="C28" s="108"/>
      <c r="D28" s="102">
        <f t="shared" ref="D28:J28" si="2">D15+D18</f>
        <v>246744.13367054574</v>
      </c>
      <c r="E28" s="102">
        <f t="shared" si="2"/>
        <v>254342.15214483091</v>
      </c>
      <c r="F28" s="102">
        <f t="shared" si="2"/>
        <v>267783.02433359146</v>
      </c>
      <c r="G28" s="102">
        <f t="shared" si="2"/>
        <v>277706.26450864779</v>
      </c>
      <c r="H28" s="102">
        <f t="shared" si="2"/>
        <v>287410.70240883896</v>
      </c>
      <c r="I28" s="102">
        <f t="shared" si="2"/>
        <v>296567.95598203409</v>
      </c>
      <c r="J28" s="102">
        <f t="shared" si="2"/>
        <v>303230.8136561276</v>
      </c>
    </row>
    <row r="29" spans="1:10" x14ac:dyDescent="0.25">
      <c r="A29" s="106" t="s">
        <v>32</v>
      </c>
      <c r="B29" s="106"/>
      <c r="C29" s="108"/>
      <c r="D29" s="102"/>
      <c r="E29" s="102"/>
      <c r="F29" s="102">
        <f t="shared" ref="F29:J29" si="3">F8</f>
        <v>18050.3141257922</v>
      </c>
      <c r="G29" s="102">
        <f t="shared" si="3"/>
        <v>17941.493243003944</v>
      </c>
      <c r="H29" s="102">
        <f t="shared" si="3"/>
        <v>17796.759119063441</v>
      </c>
      <c r="I29" s="102">
        <f t="shared" si="3"/>
        <v>15710.84150223012</v>
      </c>
      <c r="J29" s="102">
        <f t="shared" si="3"/>
        <v>14722.518947443514</v>
      </c>
    </row>
    <row r="30" spans="1:10" x14ac:dyDescent="0.25">
      <c r="A30" s="106" t="s">
        <v>74</v>
      </c>
      <c r="B30" s="106"/>
      <c r="C30" s="108"/>
      <c r="D30" s="102"/>
      <c r="E30" s="102"/>
      <c r="F30" s="102">
        <f t="shared" ref="F30:J30" si="4">F25</f>
        <v>0</v>
      </c>
      <c r="G30" s="102">
        <f t="shared" si="4"/>
        <v>0</v>
      </c>
      <c r="H30" s="102">
        <f t="shared" si="4"/>
        <v>0</v>
      </c>
      <c r="I30" s="102">
        <f t="shared" si="4"/>
        <v>0</v>
      </c>
      <c r="J30" s="102">
        <f t="shared" si="4"/>
        <v>0</v>
      </c>
    </row>
    <row r="31" spans="1:10" x14ac:dyDescent="0.25">
      <c r="A31" s="106" t="s">
        <v>44</v>
      </c>
      <c r="B31" s="106"/>
      <c r="C31" s="108"/>
      <c r="D31" s="102"/>
      <c r="E31" s="102"/>
      <c r="F31" s="102">
        <f t="shared" ref="F31:J31" si="5">F16</f>
        <v>5356.7057127517255</v>
      </c>
      <c r="G31" s="102">
        <f t="shared" si="5"/>
        <v>5867.0536023655632</v>
      </c>
      <c r="H31" s="102">
        <f t="shared" si="5"/>
        <v>6091.4812625326585</v>
      </c>
      <c r="I31" s="102">
        <f t="shared" si="5"/>
        <v>6305.1186930238291</v>
      </c>
      <c r="J31" s="102">
        <f t="shared" si="5"/>
        <v>6468.7943243680984</v>
      </c>
    </row>
    <row r="32" spans="1:10" x14ac:dyDescent="0.25">
      <c r="A32" s="106" t="s">
        <v>58</v>
      </c>
      <c r="B32" s="106"/>
      <c r="C32" s="108"/>
      <c r="D32" s="102"/>
      <c r="E32" s="102"/>
      <c r="F32" s="102">
        <f t="shared" ref="F32:J32" si="6">F28*$C$10+F29*($C$13-1)+F30-F31</f>
        <v>7287.6907632793373</v>
      </c>
      <c r="G32" s="102">
        <f t="shared" si="6"/>
        <v>7228.3829819436096</v>
      </c>
      <c r="H32" s="102">
        <f t="shared" si="6"/>
        <v>7444.1869637982845</v>
      </c>
      <c r="I32" s="102">
        <f t="shared" si="6"/>
        <v>7602.0358270061715</v>
      </c>
      <c r="J32" s="102">
        <f t="shared" si="6"/>
        <v>7720.5837659646313</v>
      </c>
    </row>
    <row r="33" spans="1:10" ht="35.1" customHeight="1" x14ac:dyDescent="0.35">
      <c r="A33" s="223" t="s">
        <v>55</v>
      </c>
      <c r="B33" s="224"/>
      <c r="C33" s="225"/>
      <c r="D33" s="224"/>
      <c r="E33" s="224"/>
      <c r="F33" s="224"/>
      <c r="G33" s="224"/>
      <c r="H33" s="224"/>
      <c r="I33" s="224"/>
      <c r="J33" s="224"/>
    </row>
    <row r="34" spans="1:10" x14ac:dyDescent="0.25">
      <c r="A34" s="14"/>
      <c r="B34" s="14"/>
      <c r="C34" s="15"/>
      <c r="D34" s="15" t="str">
        <f>Inputs!C$4</f>
        <v>2018/19</v>
      </c>
      <c r="E34" s="15" t="str">
        <f>Inputs!D$4</f>
        <v>2019/20</v>
      </c>
      <c r="F34" s="15" t="str">
        <f>Inputs!E$4</f>
        <v>2020/21</v>
      </c>
      <c r="G34" s="15" t="str">
        <f>Inputs!F$4</f>
        <v>2021/22</v>
      </c>
      <c r="H34" s="15" t="str">
        <f>Inputs!G$4</f>
        <v>2022/23</v>
      </c>
      <c r="I34" s="15" t="str">
        <f>Inputs!H$4</f>
        <v>2023/24</v>
      </c>
      <c r="J34" s="15" t="str">
        <f>Inputs!I$4</f>
        <v>2024/25</v>
      </c>
    </row>
    <row r="35" spans="1:10" x14ac:dyDescent="0.25">
      <c r="A35" s="106" t="s">
        <v>55</v>
      </c>
      <c r="B35" s="106"/>
      <c r="C35" s="108"/>
      <c r="D35" s="102"/>
      <c r="E35" s="102"/>
      <c r="F35" s="102">
        <f t="shared" ref="F35:J35" si="7">F9</f>
        <v>11823.138001241525</v>
      </c>
      <c r="G35" s="102">
        <f t="shared" si="7"/>
        <v>12215.64195402153</v>
      </c>
      <c r="H35" s="102">
        <f t="shared" si="7"/>
        <v>12625.159114988157</v>
      </c>
      <c r="I35" s="102">
        <f t="shared" si="7"/>
        <v>13063.733466005098</v>
      </c>
      <c r="J35" s="102">
        <f t="shared" si="7"/>
        <v>13485.875623804186</v>
      </c>
    </row>
    <row r="36" spans="1:10" x14ac:dyDescent="0.25">
      <c r="A36" s="106" t="s">
        <v>56</v>
      </c>
      <c r="B36" s="106"/>
      <c r="C36" s="108"/>
      <c r="D36" s="102"/>
      <c r="E36" s="102"/>
      <c r="F36" s="102">
        <f t="shared" ref="F36:J36" si="8">F35*$C$11</f>
        <v>12089.538640609457</v>
      </c>
      <c r="G36" s="102">
        <f t="shared" si="8"/>
        <v>12490.886548688306</v>
      </c>
      <c r="H36" s="102">
        <f t="shared" si="8"/>
        <v>12909.631008998153</v>
      </c>
      <c r="I36" s="102">
        <f t="shared" si="8"/>
        <v>13358.087380127607</v>
      </c>
      <c r="J36" s="102">
        <f t="shared" si="8"/>
        <v>13789.741305507352</v>
      </c>
    </row>
    <row r="37" spans="1:10" ht="35.1" customHeight="1" x14ac:dyDescent="0.35">
      <c r="A37" s="223" t="s">
        <v>215</v>
      </c>
      <c r="B37" s="301"/>
      <c r="C37" s="225"/>
      <c r="D37" s="224"/>
      <c r="E37" s="224"/>
      <c r="F37" s="224"/>
      <c r="G37" s="224"/>
      <c r="H37" s="224"/>
      <c r="I37" s="224"/>
      <c r="J37" s="224"/>
    </row>
    <row r="38" spans="1:10" x14ac:dyDescent="0.25">
      <c r="A38" s="14"/>
      <c r="B38" s="14"/>
      <c r="C38" s="15"/>
      <c r="D38" s="15" t="str">
        <f>Inputs!C$4</f>
        <v>2018/19</v>
      </c>
      <c r="E38" s="15" t="str">
        <f>Inputs!D$4</f>
        <v>2019/20</v>
      </c>
      <c r="F38" s="15" t="str">
        <f>Inputs!E$4</f>
        <v>2020/21</v>
      </c>
      <c r="G38" s="15" t="str">
        <f>Inputs!F$4</f>
        <v>2021/22</v>
      </c>
      <c r="H38" s="15" t="str">
        <f>Inputs!G$4</f>
        <v>2022/23</v>
      </c>
      <c r="I38" s="15" t="str">
        <f>Inputs!H$4</f>
        <v>2023/24</v>
      </c>
      <c r="J38" s="15" t="str">
        <f>Inputs!I$4</f>
        <v>2024/25</v>
      </c>
    </row>
    <row r="39" spans="1:10" x14ac:dyDescent="0.25">
      <c r="A39" s="18" t="s">
        <v>223</v>
      </c>
      <c r="B39" s="106"/>
      <c r="C39" s="108"/>
      <c r="D39" s="102"/>
      <c r="E39" s="102"/>
      <c r="F39" s="102">
        <f t="shared" ref="F39:J39" si="9">F19-F18</f>
        <v>-1513.0703163852504</v>
      </c>
      <c r="G39" s="102">
        <f t="shared" si="9"/>
        <v>-1532.8445285248708</v>
      </c>
      <c r="H39" s="102">
        <f t="shared" si="9"/>
        <v>-1540.6423801172205</v>
      </c>
      <c r="I39" s="102">
        <f t="shared" si="9"/>
        <v>-1537.0746724962664</v>
      </c>
      <c r="J39" s="102">
        <f t="shared" si="9"/>
        <v>-1487.6510557323527</v>
      </c>
    </row>
    <row r="40" spans="1:10" x14ac:dyDescent="0.25">
      <c r="A40" s="106" t="s">
        <v>101</v>
      </c>
      <c r="B40" s="106"/>
      <c r="C40" s="108"/>
      <c r="D40" s="102"/>
      <c r="E40" s="102"/>
      <c r="F40" s="102">
        <f t="shared" ref="F40:J40" si="10">(F32+F17+F36+((F20-F35-F17)*F6+F39)*$C12-F39)/($C14-F6*$C12)</f>
        <v>32360.966363715288</v>
      </c>
      <c r="G40" s="102">
        <f t="shared" si="10"/>
        <v>33274.877294642938</v>
      </c>
      <c r="H40" s="102">
        <f t="shared" si="10"/>
        <v>34609.963116407402</v>
      </c>
      <c r="I40" s="102">
        <f t="shared" si="10"/>
        <v>35908.977734790154</v>
      </c>
      <c r="J40" s="102">
        <f t="shared" si="10"/>
        <v>37118.835357009819</v>
      </c>
    </row>
    <row r="41" spans="1:10" x14ac:dyDescent="0.25">
      <c r="A41" s="106" t="s">
        <v>227</v>
      </c>
      <c r="B41" s="106"/>
      <c r="C41" s="108"/>
      <c r="D41" s="102"/>
      <c r="E41" s="102"/>
      <c r="F41" s="102">
        <f t="shared" ref="F41:J41" si="11">(F40-F35-F17+F20)*F6</f>
        <v>2680.5974860214769</v>
      </c>
      <c r="G41" s="102">
        <f t="shared" si="11"/>
        <v>2690.8809567959484</v>
      </c>
      <c r="H41" s="102">
        <f t="shared" si="11"/>
        <v>2816.5775914914084</v>
      </c>
      <c r="I41" s="102">
        <f t="shared" si="11"/>
        <v>2927.7051409003543</v>
      </c>
      <c r="J41" s="102">
        <f t="shared" si="11"/>
        <v>3041.1708094251053</v>
      </c>
    </row>
    <row r="42" spans="1:10" x14ac:dyDescent="0.25">
      <c r="A42" s="18" t="s">
        <v>48</v>
      </c>
      <c r="B42" s="106"/>
      <c r="C42" s="108"/>
      <c r="D42" s="102"/>
      <c r="E42" s="102"/>
      <c r="F42" s="102">
        <f t="shared" ref="F42:J42" si="12">IF(F41&lt;0,#N/A,F41)</f>
        <v>2680.5974860214769</v>
      </c>
      <c r="G42" s="102">
        <f t="shared" si="12"/>
        <v>2690.8809567959484</v>
      </c>
      <c r="H42" s="102">
        <f t="shared" si="12"/>
        <v>2816.5775914914084</v>
      </c>
      <c r="I42" s="102">
        <f t="shared" si="12"/>
        <v>2927.7051409003543</v>
      </c>
      <c r="J42" s="102">
        <f t="shared" si="12"/>
        <v>3041.1708094251053</v>
      </c>
    </row>
    <row r="43" spans="1:10" x14ac:dyDescent="0.25">
      <c r="A43" s="18" t="s">
        <v>131</v>
      </c>
      <c r="B43" s="106"/>
      <c r="C43" s="108"/>
      <c r="D43" s="102"/>
      <c r="E43" s="102"/>
      <c r="F43" s="102">
        <f t="shared" ref="F43:J43" si="13">F32+F17+F36+(F42+F39)*$C$12-F39</f>
        <v>32952.674277272679</v>
      </c>
      <c r="G43" s="102">
        <f t="shared" si="13"/>
        <v>33883.2957206133</v>
      </c>
      <c r="H43" s="102">
        <f t="shared" si="13"/>
        <v>35242.793076852278</v>
      </c>
      <c r="I43" s="102">
        <f t="shared" si="13"/>
        <v>36565.559681528786</v>
      </c>
      <c r="J43" s="102">
        <f t="shared" si="13"/>
        <v>37797.539088410223</v>
      </c>
    </row>
    <row r="44" spans="1:10" x14ac:dyDescent="0.25">
      <c r="A44" s="18" t="s">
        <v>51</v>
      </c>
      <c r="B44" s="106"/>
      <c r="C44" s="108"/>
      <c r="D44" s="102"/>
      <c r="E44" s="102"/>
      <c r="F44" s="102">
        <f t="shared" ref="F44:J44" si="14">F43/$C$14</f>
        <v>32360.966363715284</v>
      </c>
      <c r="G44" s="102">
        <f t="shared" si="14"/>
        <v>33274.877294642938</v>
      </c>
      <c r="H44" s="102">
        <f t="shared" si="14"/>
        <v>34609.963116407409</v>
      </c>
      <c r="I44" s="102">
        <f t="shared" si="14"/>
        <v>35908.977734790154</v>
      </c>
      <c r="J44" s="102">
        <f t="shared" si="14"/>
        <v>37118.835357009812</v>
      </c>
    </row>
    <row r="45" spans="1:10" x14ac:dyDescent="0.25">
      <c r="A45" s="18" t="s">
        <v>52</v>
      </c>
      <c r="B45" s="106"/>
      <c r="C45" s="108"/>
      <c r="D45" s="102"/>
      <c r="E45" s="102"/>
      <c r="F45" s="102">
        <f t="shared" ref="F45:J45" si="15">F40-F44</f>
        <v>0</v>
      </c>
      <c r="G45" s="102">
        <f t="shared" si="15"/>
        <v>0</v>
      </c>
      <c r="H45" s="102">
        <f t="shared" si="15"/>
        <v>0</v>
      </c>
      <c r="I45" s="102">
        <f t="shared" si="15"/>
        <v>0</v>
      </c>
      <c r="J45" s="102">
        <f t="shared" si="15"/>
        <v>0</v>
      </c>
    </row>
    <row r="46" spans="1:10" ht="35.1" customHeight="1" x14ac:dyDescent="0.35">
      <c r="A46" s="223" t="s">
        <v>75</v>
      </c>
      <c r="B46" s="224"/>
      <c r="C46" s="225"/>
      <c r="D46" s="224"/>
      <c r="E46" s="224"/>
      <c r="F46" s="224"/>
      <c r="G46" s="224"/>
      <c r="H46" s="224"/>
      <c r="I46" s="224"/>
      <c r="J46" s="224"/>
    </row>
    <row r="47" spans="1:10" x14ac:dyDescent="0.25">
      <c r="A47" s="14"/>
      <c r="B47" s="14"/>
      <c r="C47" s="211" t="s">
        <v>64</v>
      </c>
      <c r="D47" s="15" t="str">
        <f>Inputs!C$4</f>
        <v>2018/19</v>
      </c>
      <c r="E47" s="13" t="str">
        <f>Inputs!D$4</f>
        <v>2019/20</v>
      </c>
      <c r="F47" s="15" t="str">
        <f>Inputs!E$4</f>
        <v>2020/21</v>
      </c>
      <c r="G47" s="15" t="str">
        <f>Inputs!F$4</f>
        <v>2021/22</v>
      </c>
      <c r="H47" s="15" t="str">
        <f>Inputs!G$4</f>
        <v>2022/23</v>
      </c>
      <c r="I47" s="15" t="str">
        <f>Inputs!H$4</f>
        <v>2023/24</v>
      </c>
      <c r="J47" s="15" t="str">
        <f>Inputs!I$4</f>
        <v>2024/25</v>
      </c>
    </row>
    <row r="48" spans="1:10" x14ac:dyDescent="0.25">
      <c r="A48" s="18" t="s">
        <v>53</v>
      </c>
      <c r="B48" s="106"/>
      <c r="C48" s="108"/>
      <c r="D48" s="102"/>
      <c r="E48" s="326"/>
      <c r="F48" s="332">
        <f>F5</f>
        <v>1</v>
      </c>
      <c r="G48" s="332">
        <f>G5</f>
        <v>2</v>
      </c>
      <c r="H48" s="332">
        <f>H5</f>
        <v>3</v>
      </c>
      <c r="I48" s="332">
        <f>I5</f>
        <v>4</v>
      </c>
      <c r="J48" s="332">
        <f>J5</f>
        <v>5</v>
      </c>
    </row>
    <row r="49" spans="1:10" x14ac:dyDescent="0.25">
      <c r="A49" s="18" t="s">
        <v>93</v>
      </c>
      <c r="B49" s="106"/>
      <c r="C49" s="108"/>
      <c r="D49" s="102"/>
      <c r="E49" s="326"/>
      <c r="F49" s="102">
        <f>F43</f>
        <v>32952.674277272679</v>
      </c>
      <c r="G49" s="102">
        <f>G43</f>
        <v>33883.2957206133</v>
      </c>
      <c r="H49" s="102">
        <f>H43</f>
        <v>35242.793076852278</v>
      </c>
      <c r="I49" s="102">
        <f>I43</f>
        <v>36565.559681528786</v>
      </c>
      <c r="J49" s="102">
        <f>J43</f>
        <v>37797.539088410223</v>
      </c>
    </row>
    <row r="50" spans="1:10" x14ac:dyDescent="0.25">
      <c r="A50" s="18" t="str">
        <f>"PV at 1 Apr " &amp; LEFT(F47,4) &amp; " of BBAR before tax for each year"</f>
        <v>PV at 1 Apr 2020 of BBAR before tax for each year</v>
      </c>
      <c r="B50" s="106"/>
      <c r="C50" s="108"/>
      <c r="D50" s="102"/>
      <c r="E50" s="331"/>
      <c r="F50" s="102">
        <f>F49/(1+$C$10)^F$48</f>
        <v>31512.550709833296</v>
      </c>
      <c r="G50" s="102">
        <f>G49/(1+$C$10)^G$48</f>
        <v>30986.421924398393</v>
      </c>
      <c r="H50" s="102">
        <f>H49/(1+$C$10)^H$48</f>
        <v>30821.161130714449</v>
      </c>
      <c r="I50" s="102">
        <f>I49/(1+$C$10)^I$48</f>
        <v>30580.444455935289</v>
      </c>
      <c r="J50" s="102">
        <f>J49/(1+$C$10)^J$48</f>
        <v>30229.292629952495</v>
      </c>
    </row>
    <row r="51" spans="1:10" x14ac:dyDescent="0.25">
      <c r="A51" s="18" t="str">
        <f>"PV at 1 Apr " &amp; LEFT(F47,4) &amp; " of BBAR before tax over the regulatory period"</f>
        <v>PV at 1 Apr 2020 of BBAR before tax over the regulatory period</v>
      </c>
      <c r="B51" s="106"/>
      <c r="C51" s="102">
        <f>SUM(F50:J50)</f>
        <v>154129.87085083392</v>
      </c>
      <c r="D51" s="108"/>
      <c r="E51" s="108"/>
      <c r="F51" s="108"/>
      <c r="G51" s="108"/>
      <c r="H51" s="108"/>
      <c r="I51" s="108"/>
      <c r="J51" s="108"/>
    </row>
    <row r="52" spans="1:10" ht="39.950000000000003" customHeight="1" x14ac:dyDescent="0.35">
      <c r="A52" s="156" t="s">
        <v>81</v>
      </c>
      <c r="B52" s="40"/>
      <c r="C52" s="40"/>
      <c r="D52" s="231"/>
      <c r="E52" s="231"/>
      <c r="F52" s="40"/>
      <c r="G52" s="40"/>
      <c r="H52" s="40"/>
      <c r="I52" s="40"/>
      <c r="J52" s="40"/>
    </row>
    <row r="53" spans="1:10" x14ac:dyDescent="0.25">
      <c r="A53" s="14"/>
      <c r="B53" s="14"/>
      <c r="C53" s="211" t="s">
        <v>64</v>
      </c>
      <c r="D53" s="15" t="str">
        <f>Inputs!C$4</f>
        <v>2018/19</v>
      </c>
      <c r="E53" s="15" t="str">
        <f>Inputs!D$4</f>
        <v>2019/20</v>
      </c>
      <c r="F53" s="15" t="str">
        <f>Inputs!E$4</f>
        <v>2020/21</v>
      </c>
      <c r="G53" s="15" t="str">
        <f>Inputs!F$4</f>
        <v>2021/22</v>
      </c>
      <c r="H53" s="15" t="str">
        <f>Inputs!G$4</f>
        <v>2022/23</v>
      </c>
      <c r="I53" s="15" t="str">
        <f>Inputs!H$4</f>
        <v>2023/24</v>
      </c>
      <c r="J53" s="15" t="str">
        <f>Inputs!I$4</f>
        <v>2024/25</v>
      </c>
    </row>
    <row r="54" spans="1:10" x14ac:dyDescent="0.25">
      <c r="A54" s="18" t="s">
        <v>34</v>
      </c>
      <c r="B54" s="106"/>
      <c r="C54" s="108"/>
      <c r="D54" s="102">
        <f t="shared" ref="D54:J54" si="16">D28</f>
        <v>246744.13367054574</v>
      </c>
      <c r="E54" s="102">
        <f t="shared" si="16"/>
        <v>254342.15214483091</v>
      </c>
      <c r="F54" s="102">
        <f t="shared" si="16"/>
        <v>267783.02433359146</v>
      </c>
      <c r="G54" s="102">
        <f t="shared" si="16"/>
        <v>277706.26450864779</v>
      </c>
      <c r="H54" s="102">
        <f t="shared" si="16"/>
        <v>287410.70240883896</v>
      </c>
      <c r="I54" s="102">
        <f t="shared" si="16"/>
        <v>296567.95598203409</v>
      </c>
      <c r="J54" s="102">
        <f t="shared" si="16"/>
        <v>303230.8136561276</v>
      </c>
    </row>
    <row r="55" spans="1:10" x14ac:dyDescent="0.25">
      <c r="A55" s="18" t="str">
        <f>"PV at 1 Apr " &amp; LEFT(F53,4) &amp; " of BBAR before tax over the regulatory period"</f>
        <v>PV at 1 Apr 2020 of BBAR before tax over the regulatory period</v>
      </c>
      <c r="B55" s="106"/>
      <c r="C55" s="102">
        <f>C51</f>
        <v>154129.87085083392</v>
      </c>
      <c r="D55" s="108"/>
      <c r="E55" s="108"/>
      <c r="F55" s="108"/>
      <c r="G55" s="108"/>
      <c r="H55" s="108"/>
      <c r="I55" s="108"/>
      <c r="J55" s="108"/>
    </row>
    <row r="56" spans="1:10" x14ac:dyDescent="0.25">
      <c r="A56" s="18" t="s">
        <v>74</v>
      </c>
      <c r="B56" s="106"/>
      <c r="C56" s="102"/>
      <c r="D56" s="102">
        <f t="shared" ref="D56:J56" si="17">D25</f>
        <v>0</v>
      </c>
      <c r="E56" s="102">
        <f t="shared" si="17"/>
        <v>0</v>
      </c>
      <c r="F56" s="102">
        <f t="shared" si="17"/>
        <v>0</v>
      </c>
      <c r="G56" s="102">
        <f t="shared" si="17"/>
        <v>0</v>
      </c>
      <c r="H56" s="102">
        <f t="shared" si="17"/>
        <v>0</v>
      </c>
      <c r="I56" s="102">
        <f t="shared" si="17"/>
        <v>0</v>
      </c>
      <c r="J56" s="102">
        <f t="shared" si="17"/>
        <v>0</v>
      </c>
    </row>
    <row r="57" spans="1:10" x14ac:dyDescent="0.25">
      <c r="A57" s="18" t="s">
        <v>101</v>
      </c>
      <c r="B57" s="106"/>
      <c r="C57" s="108"/>
      <c r="D57" s="102"/>
      <c r="E57" s="102"/>
      <c r="F57" s="102">
        <f t="shared" ref="F57:J57" si="18">F40</f>
        <v>32360.966363715288</v>
      </c>
      <c r="G57" s="102">
        <f t="shared" si="18"/>
        <v>33274.877294642938</v>
      </c>
      <c r="H57" s="102">
        <f t="shared" si="18"/>
        <v>34609.963116407402</v>
      </c>
      <c r="I57" s="102">
        <f t="shared" si="18"/>
        <v>35908.977734790154</v>
      </c>
      <c r="J57" s="102">
        <f t="shared" si="18"/>
        <v>37118.835357009819</v>
      </c>
    </row>
  </sheetData>
  <pageMargins left="0.23622047244094491" right="0.23622047244094491" top="0.74803149606299213" bottom="0.74803149606299213" header="0.31496062992125984" footer="0.31496062992125984"/>
  <pageSetup paperSize="9" scale="63" fitToHeight="0" orientation="portrait" r:id="rId1"/>
  <headerFooter>
    <oddHeader>&amp;R&amp;D &amp;T</oddHeader>
    <oddFooter>&amp;L&amp;F&amp;C&amp;A&amp;R&amp;P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BE0863CD57E6D47B0B1CFFB1F9740CE" ma:contentTypeVersion="18" ma:contentTypeDescription="Create a new document." ma:contentTypeScope="" ma:versionID="9b70f5e9fd4665d7a4c985e99ab4691f">
  <xsd:schema xmlns:xsd="http://www.w3.org/2001/XMLSchema" xmlns:xs="http://www.w3.org/2001/XMLSchema" xmlns:p="http://schemas.microsoft.com/office/2006/metadata/properties" xmlns:ns2="7645e92a-84c4-43bd-ba36-6aee51e492f8" xmlns:ns3="b927b942-c692-4c06-894f-a54091052a82" targetNamespace="http://schemas.microsoft.com/office/2006/metadata/properties" ma:root="true" ma:fieldsID="42f0d9b16adcfea44fdd5cf6a33d905d" ns2:_="" ns3:_="">
    <xsd:import namespace="7645e92a-84c4-43bd-ba36-6aee51e492f8"/>
    <xsd:import namespace="b927b942-c692-4c06-894f-a54091052a82"/>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45e92a-84c4-43bd-ba36-6aee51e492f8"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TaxCatchAll" ma:index="25" nillable="true" ma:displayName="Taxonomy Catch All Column" ma:hidden="true" ma:list="{8a80011a-f624-4129-a8ce-71fe30a6b5b7}" ma:internalName="TaxCatchAll" ma:showField="CatchAllData" ma:web="7645e92a-84c4-43bd-ba36-6aee51e492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927b942-c692-4c06-894f-a54091052a82"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AutoTags" ma:index="14" nillable="true" ma:displayName="MediaServiceAutoTags" ma:description="" ma:internalName="MediaServiceAutoTags" ma:readOnly="true">
      <xsd:simpleType>
        <xsd:restriction base="dms:Text"/>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d91d817f-8387-43b2-9628-e4246a5d463f"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FFEFE53-3556-48DF-A722-D571ED356F69}">
  <ds:schemaRefs>
    <ds:schemaRef ds:uri="http://schemas.microsoft.com/sharepoint/v3/contenttype/forms"/>
  </ds:schemaRefs>
</ds:datastoreItem>
</file>

<file path=customXml/itemProps2.xml><?xml version="1.0" encoding="utf-8"?>
<ds:datastoreItem xmlns:ds="http://schemas.openxmlformats.org/officeDocument/2006/customXml" ds:itemID="{66665245-7A63-4A80-84ED-C467C5CDCC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5e92a-84c4-43bd-ba36-6aee51e492f8"/>
    <ds:schemaRef ds:uri="b927b942-c692-4c06-894f-a54091052a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CoverSheet</vt:lpstr>
      <vt:lpstr>Table of Contents</vt:lpstr>
      <vt:lpstr>Description</vt:lpstr>
      <vt:lpstr>Inputs</vt:lpstr>
      <vt:lpstr>EDB data</vt:lpstr>
      <vt:lpstr>TIMING</vt:lpstr>
      <vt:lpstr>RAB</vt:lpstr>
      <vt:lpstr>TAX</vt:lpstr>
      <vt:lpstr>BBAR</vt:lpstr>
      <vt:lpstr>MAR</vt:lpstr>
      <vt:lpstr>IRR</vt:lpstr>
      <vt:lpstr>Equity raising cost</vt:lpstr>
      <vt:lpstr>Outputs</vt:lpstr>
      <vt:lpstr>Chartbook outputs</vt:lpstr>
      <vt:lpstr>EDB_Name</vt:lpstr>
      <vt:lpstr>Indiv_Data</vt:lpstr>
      <vt:lpstr>BBAR!Print_Area</vt:lpstr>
      <vt:lpstr>'Chartbook outputs'!Print_Area</vt:lpstr>
      <vt:lpstr>CoverSheet!Print_Area</vt:lpstr>
      <vt:lpstr>Description!Print_Area</vt:lpstr>
      <vt:lpstr>'EDB data'!Print_Area</vt:lpstr>
      <vt:lpstr>'Equity raising cost'!Print_Area</vt:lpstr>
      <vt:lpstr>Inputs!Print_Area</vt:lpstr>
      <vt:lpstr>IRR!Print_Area</vt:lpstr>
      <vt:lpstr>MAR!Print_Area</vt:lpstr>
      <vt:lpstr>Outputs!Print_Area</vt:lpstr>
      <vt:lpstr>RAB!Print_Area</vt:lpstr>
      <vt:lpstr>'Table of Contents'!Print_Area</vt:lpstr>
      <vt:lpstr>TAX!Print_Area</vt:lpstr>
      <vt:lpstr>TIMING!Print_Area</vt:lpstr>
      <vt:lpstr>rEDBNames</vt:lpstr>
      <vt:lpstr>WACC</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2014-11-27T01:26:29Z</dcterms:created>
  <dcterms:modified xsi:type="dcterms:W3CDTF">2023-01-26T20:40:31Z</dcterms:modified>
</cp:coreProperties>
</file>